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se.suero\Desktop\maria\SANTANA BANI\PROCESO 2026\DOCUMENTOS PRIMERA ETAPA\"/>
    </mc:Choice>
  </mc:AlternateContent>
  <xr:revisionPtr revIDLastSave="0" documentId="13_ncr:1_{293771E2-29C0-4F59-AEA1-1CFE7DB3F32E}" xr6:coauthVersionLast="47" xr6:coauthVersionMax="47" xr10:uidLastSave="{00000000-0000-0000-0000-000000000000}"/>
  <bookViews>
    <workbookView xWindow="-120" yWindow="-120" windowWidth="29040" windowHeight="15720" xr2:uid="{0980F2FC-57C9-4527-9E81-1B7048DC8932}"/>
  </bookViews>
  <sheets>
    <sheet name="FICHA TECNICA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2" i="1" l="1"/>
  <c r="A112" i="1"/>
  <c r="C111" i="1"/>
  <c r="F111" i="1" s="1"/>
  <c r="G111" i="1" s="1"/>
  <c r="A111" i="1"/>
  <c r="C107" i="1"/>
  <c r="F107" i="1" s="1"/>
  <c r="A107" i="1"/>
  <c r="C106" i="1"/>
  <c r="F106" i="1" s="1"/>
  <c r="C102" i="1"/>
  <c r="F102" i="1" s="1"/>
  <c r="A102" i="1"/>
  <c r="A104" i="1" s="1"/>
  <c r="C101" i="1"/>
  <c r="F101" i="1" s="1"/>
  <c r="C97" i="1"/>
  <c r="F97" i="1" s="1"/>
  <c r="C96" i="1"/>
  <c r="F96" i="1" s="1"/>
  <c r="A96" i="1"/>
  <c r="A97" i="1" s="1"/>
  <c r="A99" i="1" s="1"/>
  <c r="C95" i="1"/>
  <c r="F95" i="1" s="1"/>
  <c r="A95" i="1"/>
  <c r="C94" i="1"/>
  <c r="F94" i="1" s="1"/>
  <c r="A92" i="1"/>
  <c r="C89" i="1"/>
  <c r="F89" i="1" s="1"/>
  <c r="G89" i="1" s="1"/>
  <c r="A87" i="1"/>
  <c r="C85" i="1"/>
  <c r="F85" i="1" s="1"/>
  <c r="A85" i="1"/>
  <c r="C84" i="1"/>
  <c r="F84" i="1" s="1"/>
  <c r="A84" i="1"/>
  <c r="C83" i="1"/>
  <c r="F83" i="1" s="1"/>
  <c r="A81" i="1"/>
  <c r="F78" i="1"/>
  <c r="F77" i="1"/>
  <c r="G77" i="1" s="1"/>
  <c r="A77" i="1"/>
  <c r="A78" i="1" s="1"/>
  <c r="A75" i="1"/>
  <c r="F73" i="1"/>
  <c r="A73" i="1"/>
  <c r="F72" i="1"/>
  <c r="A70" i="1"/>
  <c r="C65" i="1"/>
  <c r="F65" i="1" s="1"/>
  <c r="F64" i="1"/>
  <c r="G64" i="1" s="1"/>
  <c r="A64" i="1"/>
  <c r="A65" i="1" s="1"/>
  <c r="C60" i="1"/>
  <c r="F60" i="1" s="1"/>
  <c r="C59" i="1"/>
  <c r="F59" i="1" s="1"/>
  <c r="A59" i="1"/>
  <c r="A60" i="1" s="1"/>
  <c r="C55" i="1"/>
  <c r="F55" i="1" s="1"/>
  <c r="C54" i="1"/>
  <c r="F54" i="1" s="1"/>
  <c r="C53" i="1"/>
  <c r="F53" i="1" s="1"/>
  <c r="C52" i="1"/>
  <c r="F52" i="1" s="1"/>
  <c r="C51" i="1"/>
  <c r="F51" i="1" s="1"/>
  <c r="A51" i="1"/>
  <c r="A52" i="1" s="1"/>
  <c r="A53" i="1" s="1"/>
  <c r="A54" i="1" s="1"/>
  <c r="A55" i="1" s="1"/>
  <c r="C47" i="1"/>
  <c r="F47" i="1" s="1"/>
  <c r="C46" i="1"/>
  <c r="F46" i="1" s="1"/>
  <c r="A46" i="1"/>
  <c r="A47" i="1" s="1"/>
  <c r="C42" i="1"/>
  <c r="F42" i="1" s="1"/>
  <c r="C41" i="1"/>
  <c r="F41" i="1" s="1"/>
  <c r="C40" i="1"/>
  <c r="F40" i="1" s="1"/>
  <c r="C39" i="1"/>
  <c r="F39" i="1" s="1"/>
  <c r="C38" i="1"/>
  <c r="F38" i="1" s="1"/>
  <c r="C37" i="1"/>
  <c r="F37" i="1" s="1"/>
  <c r="A37" i="1"/>
  <c r="A38" i="1" s="1"/>
  <c r="A39" i="1" s="1"/>
  <c r="A40" i="1" s="1"/>
  <c r="A41" i="1" s="1"/>
  <c r="A42" i="1" s="1"/>
  <c r="F36" i="1"/>
  <c r="C36" i="1"/>
  <c r="A36" i="1"/>
  <c r="C32" i="1"/>
  <c r="F32" i="1" s="1"/>
  <c r="C31" i="1"/>
  <c r="F31" i="1" s="1"/>
  <c r="C30" i="1"/>
  <c r="F30" i="1" s="1"/>
  <c r="A30" i="1"/>
  <c r="A31" i="1" s="1"/>
  <c r="A32" i="1" s="1"/>
  <c r="C29" i="1"/>
  <c r="F29" i="1" s="1"/>
  <c r="A29" i="1"/>
  <c r="C23" i="1"/>
  <c r="F23" i="1" s="1"/>
  <c r="C22" i="1"/>
  <c r="F22" i="1" s="1"/>
  <c r="C21" i="1"/>
  <c r="F21" i="1" s="1"/>
  <c r="A21" i="1"/>
  <c r="A22" i="1" s="1"/>
  <c r="A23" i="1" s="1"/>
  <c r="C20" i="1"/>
  <c r="F20" i="1" s="1"/>
  <c r="A20" i="1"/>
  <c r="F16" i="1"/>
  <c r="F15" i="1"/>
  <c r="F14" i="1"/>
  <c r="A14" i="1"/>
  <c r="A15" i="1" s="1"/>
  <c r="A16" i="1" s="1"/>
  <c r="C13" i="1"/>
  <c r="F13" i="1" s="1"/>
  <c r="A13" i="1"/>
  <c r="G46" i="1" l="1"/>
  <c r="G106" i="1"/>
  <c r="G94" i="1"/>
  <c r="G83" i="1"/>
  <c r="G72" i="1"/>
  <c r="G59" i="1"/>
  <c r="G20" i="1"/>
  <c r="G13" i="1"/>
  <c r="G36" i="1"/>
  <c r="G29" i="1"/>
  <c r="G51" i="1"/>
  <c r="G101" i="1"/>
  <c r="G114" i="1" l="1"/>
  <c r="G119" i="1" s="1"/>
  <c r="G116" i="1" l="1"/>
  <c r="G122" i="1" s="1"/>
  <c r="G117" i="1"/>
  <c r="G118" i="1"/>
  <c r="G121" i="1"/>
  <c r="G120" i="1"/>
  <c r="G124" i="1" l="1"/>
  <c r="G126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<sst xmlns="http://schemas.openxmlformats.org/spreadsheetml/2006/main" count="162" uniqueCount="109">
  <si>
    <t xml:space="preserve">ENTIDAD </t>
  </si>
  <si>
    <t>JUNTA DEL DISTRITO MUNICIPAL DE SANTANA</t>
  </si>
  <si>
    <t>OBRA</t>
  </si>
  <si>
    <t>CEMENTERIO MUNICIPAL</t>
  </si>
  <si>
    <t>PROYECTO</t>
  </si>
  <si>
    <t>CONSTRUCCION EN SU PRIMERA ETAPA CEMENTERIO MUNICIPAL DE SANTANA</t>
  </si>
  <si>
    <t xml:space="preserve">UBICACION </t>
  </si>
  <si>
    <t>CALLE DUARTE, SANTANA DISTRITO MUNICIPAL, MUNICIPIO DE NIZAO, PROVINCIA PERAVIA.</t>
  </si>
  <si>
    <t>FECHA</t>
  </si>
  <si>
    <t>PRESUPUESTO PARA LA CONSTRUCCION 1ERA. ETAPA CEMENTERIO MUNICIPAL</t>
  </si>
  <si>
    <t>NO.</t>
  </si>
  <si>
    <t>DESCRIPCIÓN</t>
  </si>
  <si>
    <t>CANTIDAD</t>
  </si>
  <si>
    <t>UNIDAD</t>
  </si>
  <si>
    <t>COSTO</t>
  </si>
  <si>
    <t>VALOR</t>
  </si>
  <si>
    <t>SUB-TOTAL</t>
  </si>
  <si>
    <t>PRELIMINARES</t>
  </si>
  <si>
    <t xml:space="preserve">Replanteo general </t>
  </si>
  <si>
    <r>
      <t>M</t>
    </r>
    <r>
      <rPr>
        <sz val="12"/>
        <rFont val="Arial"/>
        <family val="2"/>
      </rPr>
      <t>²</t>
    </r>
  </si>
  <si>
    <t>Control topográfico</t>
  </si>
  <si>
    <t>VISITAS</t>
  </si>
  <si>
    <t>Caseta de materiales</t>
  </si>
  <si>
    <t>P.a.</t>
  </si>
  <si>
    <t xml:space="preserve">Fumigación excavaciones </t>
  </si>
  <si>
    <t>MOVIMIENTO DE TIERRA CEMENTERIO</t>
  </si>
  <si>
    <t>Desbroce y limpieza del terreno</t>
  </si>
  <si>
    <r>
      <t xml:space="preserve">Extracción de material inservible, </t>
    </r>
    <r>
      <rPr>
        <sz val="12"/>
        <color rgb="FF002060"/>
        <rFont val="Aptos Narrow"/>
        <family val="2"/>
        <scheme val="minor"/>
      </rPr>
      <t>e=0.30  m</t>
    </r>
  </si>
  <si>
    <r>
      <t>M</t>
    </r>
    <r>
      <rPr>
        <sz val="12"/>
        <color theme="1"/>
        <rFont val="Arial"/>
        <family val="2"/>
      </rPr>
      <t>³</t>
    </r>
  </si>
  <si>
    <t>Relleno de nivelación compactado con caliche, e=0.50 m</t>
  </si>
  <si>
    <t>Bote material excavado (incluye traslado y carguío)</t>
  </si>
  <si>
    <t>CONSTRUCCIÓN DE VERJA PERIMETRAL, L=271.61 ML</t>
  </si>
  <si>
    <t>MOVIMIENTO DE TIERRA</t>
  </si>
  <si>
    <t>Excavación zapata de columna Z (1.00x1.00) m, profundidad= 1.10 m</t>
  </si>
  <si>
    <t>Excavación de zapata de muro de 6'' (0.25 x 0.60) m</t>
  </si>
  <si>
    <t xml:space="preserve">Relleno de reposición </t>
  </si>
  <si>
    <t>HORMIGÓN ARMADO</t>
  </si>
  <si>
    <t xml:space="preserve">Zapata de columna (1.00 x 1.00) m, e=0.30 m, 6 ø1/2" A.D. @0.15 m, ø1/2"A.D.@0.15 m. Hormigón  industrial F'c=210 Kg/cm². </t>
  </si>
  <si>
    <t xml:space="preserve">Zapata de Muro de 6" (0.25 x 0.60) m, 3 ø3/8", est. ø3/8"@0.20 m. Hormigón  industrial F'c=210 Kg/cm². </t>
  </si>
  <si>
    <r>
      <t xml:space="preserve">Viga de amarre </t>
    </r>
    <r>
      <rPr>
        <b/>
        <sz val="12"/>
        <rFont val="Aptos Narrow"/>
        <family val="2"/>
        <scheme val="minor"/>
      </rPr>
      <t>BNP</t>
    </r>
    <r>
      <rPr>
        <sz val="12"/>
        <rFont val="Aptos Narrow"/>
        <family val="2"/>
        <scheme val="minor"/>
      </rPr>
      <t xml:space="preserve"> (0.15 x 0.20) m,  4ø1/2"+2ø3/8", est. ø3/8"@0.20 m. Hormigón 210 kg/cm2 </t>
    </r>
  </si>
  <si>
    <r>
      <t xml:space="preserve">Viga de amarre </t>
    </r>
    <r>
      <rPr>
        <b/>
        <sz val="12"/>
        <color theme="1"/>
        <rFont val="Aptos Narrow"/>
        <family val="2"/>
        <scheme val="minor"/>
      </rPr>
      <t>SNP</t>
    </r>
    <r>
      <rPr>
        <sz val="12"/>
        <color theme="1"/>
        <rFont val="Aptos Narrow"/>
        <family val="2"/>
        <scheme val="minor"/>
      </rPr>
      <t xml:space="preserve"> (0.15 x 0.20) m,  4ø1/2"+2ø3/8", est. ø3/8"@0.20 m. Hormigón 210 kg/cm2 </t>
    </r>
  </si>
  <si>
    <t xml:space="preserve">Viga en entrada frontal (0.20 x 0.50) m, 4ø1/2"+2ø3/8", est. ø3/8"@0.20 m. Hormigón 210 kg/cm2 </t>
  </si>
  <si>
    <t xml:space="preserve">Columnas (0.20 x 0.30) m,  acero vertical  6ø1/2", est. ø3/8"@0.20 m, Hormigón  industrial F'c=210 Kg/cm². </t>
  </si>
  <si>
    <t>Hormigón de nivelación simple, F'c=140 kg/cm²</t>
  </si>
  <si>
    <t>MUROS DE BLOQUES</t>
  </si>
  <si>
    <r>
      <t xml:space="preserve">Muro de bloques 8" (0.20) </t>
    </r>
    <r>
      <rPr>
        <b/>
        <sz val="12"/>
        <rFont val="Aptos Narrow"/>
        <family val="2"/>
        <scheme val="minor"/>
      </rPr>
      <t>BNP</t>
    </r>
    <r>
      <rPr>
        <sz val="12"/>
        <rFont val="Aptos Narrow"/>
        <family val="2"/>
        <scheme val="minor"/>
      </rPr>
      <t xml:space="preserve"> con bastones Ø3/8" @0.60 m, 2 Ø3/8" C/ 3 HILERAS</t>
    </r>
  </si>
  <si>
    <t>M2</t>
  </si>
  <si>
    <r>
      <t xml:space="preserve">Muro de bloques 8" (0.20) </t>
    </r>
    <r>
      <rPr>
        <b/>
        <sz val="12"/>
        <rFont val="Aptos Narrow"/>
        <family val="2"/>
        <scheme val="minor"/>
      </rPr>
      <t>SNP</t>
    </r>
    <r>
      <rPr>
        <sz val="12"/>
        <rFont val="Aptos Narrow"/>
        <family val="2"/>
        <scheme val="minor"/>
      </rPr>
      <t xml:space="preserve"> con bastones Ø3/8" @0.60 m, 2 Ø3/8" C/ 3 HILERAS </t>
    </r>
  </si>
  <si>
    <t>TERMINACIÓN DE SUPERFICIE</t>
  </si>
  <si>
    <t>Pañete de muros interior y exterior</t>
  </si>
  <si>
    <t>Pañete en superficie de hormigón interior y exterior (columnas, viga de amarre SNP)</t>
  </si>
  <si>
    <t>Fraguache en general</t>
  </si>
  <si>
    <t>Mocheta en general</t>
  </si>
  <si>
    <t>ML</t>
  </si>
  <si>
    <t>Cantos</t>
  </si>
  <si>
    <t>PINTURA</t>
  </si>
  <si>
    <t>Pintura base en general (1 mano)</t>
  </si>
  <si>
    <t>Pintura acrílica en general (2 manos)</t>
  </si>
  <si>
    <t>MISCELÁNEOS</t>
  </si>
  <si>
    <t xml:space="preserve">Puerta metálica </t>
  </si>
  <si>
    <t>UD</t>
  </si>
  <si>
    <t>Letras en bronce de 8 pulg (CEMENTERIO MUNICIPAL SANTANA)</t>
  </si>
  <si>
    <t>CONSTRUCCIÓN DE VIA DE ACCESO VEHICULAR</t>
  </si>
  <si>
    <t>CONTENES/BORDILLO</t>
  </si>
  <si>
    <t>Corte de Material no clasificado, h=0.16 m</t>
  </si>
  <si>
    <t>M3</t>
  </si>
  <si>
    <t>M3E</t>
  </si>
  <si>
    <t>Construcción de base para contenes (Telford), e=0.16 m</t>
  </si>
  <si>
    <t xml:space="preserve">Construccion de Contenes (b=0.50 h=0.38 a  - área de sección 0.11 m2). Hormigón  industrial F'c=210 Kg/cm². </t>
  </si>
  <si>
    <t>ACERAS</t>
  </si>
  <si>
    <t>Corte de Material no clasificado bajo acera, h=0.15 m</t>
  </si>
  <si>
    <t>Suministro, Regado, Nivelado y compactado de Material debajo de acera, e=0.15 m. (zahorras/caliche)</t>
  </si>
  <si>
    <t xml:space="preserve">Construcción de acera con malla electrosoldada (D2.7 x D2.7 x 15 x 15), e=0.12 m. Hormigón  industrial F'c=210 Kg/cm². </t>
  </si>
  <si>
    <t>CALLES</t>
  </si>
  <si>
    <t xml:space="preserve">Escarificación de superficie </t>
  </si>
  <si>
    <t>Corte de Material no clasificado, h=0.50 m</t>
  </si>
  <si>
    <t>Rechequeo y Terminacion de Superficie</t>
  </si>
  <si>
    <t>BASE Y SUBBASE</t>
  </si>
  <si>
    <t>Suministro, Regado, Mojado, Nivelado y compactado de Material para Sub-Base E=0.25 m.</t>
  </si>
  <si>
    <t>M3C</t>
  </si>
  <si>
    <t>Suministro, Regado, Mojado, Nivelado y compactado de Material para Base E=0.20 m.</t>
  </si>
  <si>
    <t>CARPETA DE RODADURA</t>
  </si>
  <si>
    <t xml:space="preserve">S/C Riego de imprimación </t>
  </si>
  <si>
    <t>S/C Riego de adherencia (1kg/m2 ECRO-0)</t>
  </si>
  <si>
    <t>Drenaje de piso (apertura de muro para salida de agua pluvial-Dp)</t>
  </si>
  <si>
    <t>Limpieza continua y final</t>
  </si>
  <si>
    <t>PA</t>
  </si>
  <si>
    <t>SUB - TOTAL COSTOS DIRECTOS</t>
  </si>
  <si>
    <t>COSTOS INDIRECTOS:</t>
  </si>
  <si>
    <t>A</t>
  </si>
  <si>
    <t>Responsabilidad y Dirección Técnica</t>
  </si>
  <si>
    <t>%</t>
  </si>
  <si>
    <t>B</t>
  </si>
  <si>
    <t>Gastos Administrativos</t>
  </si>
  <si>
    <t>C</t>
  </si>
  <si>
    <t>Seguros y Fianzas</t>
  </si>
  <si>
    <t>D</t>
  </si>
  <si>
    <t>Transporte</t>
  </si>
  <si>
    <t>E</t>
  </si>
  <si>
    <t>CODIA</t>
  </si>
  <si>
    <t>F</t>
  </si>
  <si>
    <t xml:space="preserve">Ley 6-86 Pensiones y Jubilaciones </t>
  </si>
  <si>
    <t>G</t>
  </si>
  <si>
    <t>ITBIS (Norma 07-2007)</t>
  </si>
  <si>
    <t>H</t>
  </si>
  <si>
    <t>Letrero de Obra</t>
  </si>
  <si>
    <t>Ud</t>
  </si>
  <si>
    <t>SUB - TOTAL COSTOS INDIRECTOS</t>
  </si>
  <si>
    <t>TOTAL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</si>
</sst>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&quot;$&quot;#,##0.00_);\(&quot;$&quot;#,##0.00\)"/>
    <numFmt numFmtId="165" formatCode="_(&quot;$&quot;* #,##0.00_);_(&quot;$&quot;* \(#,##0.00\);_(&quot;$&quot;* &quot;-&quot;??_);_(@_)"/>
    <numFmt numFmtId="166" formatCode="_(* #,##0.00_);_(* \(#,##0.00\);_(* &quot;-&quot;??_);_(@_)"/>
    <numFmt numFmtId="167" formatCode="0.0"/>
    <numFmt numFmtId="168" formatCode="_-* #,##0.00\ &quot;€&quot;_-;\-* #,##0.00\ &quot;€&quot;_-;_-* &quot;-&quot;??\ &quot;€&quot;_-;_-@_-"/>
    <numFmt numFmtId="169" formatCode="_-[$RD$-1C0A]* #,##0.00_ ;_-[$RD$-1C0A]* \-#,##0.00\ ;_-[$RD$-1C0A]* &quot;-&quot;??_ ;_-@_ "/>
    <numFmt numFmtId="170" formatCode="_-* #.##0.00_-;\-* #.##0.00_-;_-* &quot;-&quot;??_-;_-@_-"/>
    <numFmt numFmtId="171" formatCode="General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0"/>
      <name val="MS Sans Serif"/>
      <family val="2"/>
    </font>
    <font>
      <b/>
      <sz val="14"/>
      <color theme="0"/>
      <name val="Aptos Narrow"/>
      <family val="2"/>
      <scheme val="minor"/>
    </font>
    <font>
      <b/>
      <sz val="12"/>
      <name val="Aptos Narrow"/>
      <family val="2"/>
      <scheme val="minor"/>
    </font>
    <font>
      <sz val="10"/>
      <name val="Arial"/>
      <family val="2"/>
    </font>
    <font>
      <sz val="12"/>
      <name val="Aptos Narrow"/>
      <family val="2"/>
      <scheme val="minor"/>
    </font>
    <font>
      <sz val="12"/>
      <name val="Arial"/>
      <family val="2"/>
    </font>
    <font>
      <sz val="12"/>
      <color rgb="FFFF0000"/>
      <name val="Aptos Narrow"/>
      <family val="2"/>
      <scheme val="minor"/>
    </font>
    <font>
      <sz val="12"/>
      <color rgb="FF002060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0"/>
      <name val="Aptos Narrow"/>
      <family val="2"/>
      <scheme val="minor"/>
    </font>
    <font>
      <b/>
      <sz val="12"/>
      <color rgb="FFFF0000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0" fontId="1" fillId="0" borderId="0"/>
    <xf numFmtId="0" fontId="4" fillId="0" borderId="0"/>
    <xf numFmtId="166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7" fillId="0" borderId="0"/>
    <xf numFmtId="0" fontId="7" fillId="0" borderId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17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4" fillId="0" borderId="0"/>
    <xf numFmtId="0" fontId="7" fillId="0" borderId="0"/>
  </cellStyleXfs>
  <cellXfs count="194">
    <xf numFmtId="0" fontId="0" fillId="0" borderId="0" xfId="0"/>
    <xf numFmtId="166" fontId="8" fillId="2" borderId="0" xfId="4" applyFont="1" applyFill="1" applyBorder="1" applyAlignment="1">
      <alignment horizontal="right" vertical="center" wrapText="1"/>
    </xf>
    <xf numFmtId="0" fontId="10" fillId="2" borderId="0" xfId="6" applyFont="1" applyFill="1" applyAlignment="1">
      <alignment horizontal="left" vertical="center" wrapText="1"/>
    </xf>
    <xf numFmtId="2" fontId="10" fillId="2" borderId="0" xfId="7" applyNumberFormat="1" applyFont="1" applyFill="1" applyAlignment="1">
      <alignment horizontal="center" vertical="center" wrapText="1"/>
    </xf>
    <xf numFmtId="0" fontId="8" fillId="2" borderId="0" xfId="6" applyFont="1" applyFill="1"/>
    <xf numFmtId="166" fontId="10" fillId="2" borderId="0" xfId="4" applyFont="1" applyFill="1" applyBorder="1" applyAlignment="1">
      <alignment horizontal="right" vertical="center" wrapText="1"/>
    </xf>
    <xf numFmtId="169" fontId="2" fillId="2" borderId="0" xfId="9" applyNumberFormat="1" applyFont="1" applyFill="1" applyBorder="1" applyAlignment="1">
      <alignment horizontal="center" vertical="center"/>
    </xf>
    <xf numFmtId="0" fontId="3" fillId="2" borderId="0" xfId="7" applyFont="1" applyFill="1" applyAlignment="1">
      <alignment horizontal="left" vertical="center" wrapText="1"/>
    </xf>
    <xf numFmtId="0" fontId="3" fillId="2" borderId="0" xfId="7" applyFont="1" applyFill="1" applyAlignment="1">
      <alignment horizontal="center" vertical="center" wrapText="1"/>
    </xf>
    <xf numFmtId="166" fontId="10" fillId="2" borderId="0" xfId="4" applyFont="1" applyFill="1" applyBorder="1" applyAlignment="1">
      <alignment horizontal="center" vertical="center" wrapText="1"/>
    </xf>
    <xf numFmtId="0" fontId="14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169" fontId="6" fillId="2" borderId="0" xfId="9" applyNumberFormat="1" applyFont="1" applyFill="1" applyBorder="1" applyAlignment="1">
      <alignment horizontal="center" vertical="center"/>
    </xf>
    <xf numFmtId="0" fontId="8" fillId="2" borderId="0" xfId="6" applyFont="1" applyFill="1" applyAlignment="1">
      <alignment horizontal="left" vertical="center" wrapText="1"/>
    </xf>
    <xf numFmtId="2" fontId="8" fillId="2" borderId="0" xfId="7" applyNumberFormat="1" applyFont="1" applyFill="1" applyAlignment="1">
      <alignment horizontal="center" vertical="center" wrapText="1"/>
    </xf>
    <xf numFmtId="0" fontId="8" fillId="2" borderId="0" xfId="7" applyFont="1" applyFill="1" applyAlignment="1">
      <alignment horizontal="center" vertical="center" wrapText="1"/>
    </xf>
    <xf numFmtId="169" fontId="10" fillId="2" borderId="0" xfId="9" applyNumberFormat="1" applyFont="1" applyFill="1" applyBorder="1" applyAlignment="1">
      <alignment horizontal="center" vertical="center" wrapText="1"/>
    </xf>
    <xf numFmtId="0" fontId="10" fillId="2" borderId="0" xfId="7" applyFont="1" applyFill="1" applyAlignment="1">
      <alignment horizontal="left" vertical="center" wrapText="1"/>
    </xf>
    <xf numFmtId="0" fontId="10" fillId="2" borderId="0" xfId="7" applyFont="1" applyFill="1" applyAlignment="1">
      <alignment horizontal="center" vertical="center" wrapText="1"/>
    </xf>
    <xf numFmtId="0" fontId="6" fillId="2" borderId="0" xfId="3" applyFont="1" applyFill="1" applyAlignment="1">
      <alignment vertical="center" wrapText="1"/>
    </xf>
    <xf numFmtId="0" fontId="14" fillId="2" borderId="0" xfId="3" applyFont="1" applyFill="1" applyAlignment="1">
      <alignment vertical="center" wrapText="1"/>
    </xf>
    <xf numFmtId="166" fontId="14" fillId="2" borderId="0" xfId="4" applyFont="1" applyFill="1" applyBorder="1" applyAlignment="1">
      <alignment vertical="center" wrapText="1"/>
    </xf>
    <xf numFmtId="166" fontId="6" fillId="2" borderId="0" xfId="4" applyFont="1" applyFill="1" applyBorder="1" applyAlignment="1">
      <alignment vertical="center" wrapText="1"/>
    </xf>
    <xf numFmtId="0" fontId="6" fillId="2" borderId="0" xfId="7" applyFont="1" applyFill="1" applyAlignment="1">
      <alignment horizontal="left" vertical="center" wrapText="1"/>
    </xf>
    <xf numFmtId="0" fontId="14" fillId="2" borderId="0" xfId="7" applyFont="1" applyFill="1" applyAlignment="1">
      <alignment horizontal="left" vertical="center" wrapText="1"/>
    </xf>
    <xf numFmtId="166" fontId="14" fillId="2" borderId="0" xfId="4" applyFont="1" applyFill="1" applyBorder="1" applyAlignment="1">
      <alignment horizontal="left" vertical="center" wrapText="1"/>
    </xf>
    <xf numFmtId="0" fontId="8" fillId="2" borderId="0" xfId="6" applyFont="1" applyFill="1" applyAlignment="1">
      <alignment vertical="center"/>
    </xf>
    <xf numFmtId="4" fontId="8" fillId="2" borderId="0" xfId="6" quotePrefix="1" applyNumberFormat="1" applyFont="1" applyFill="1" applyAlignment="1">
      <alignment horizontal="center" vertical="center" wrapText="1"/>
    </xf>
    <xf numFmtId="9" fontId="8" fillId="2" borderId="0" xfId="12" applyFont="1" applyFill="1" applyBorder="1" applyAlignment="1">
      <alignment horizontal="center" vertical="center"/>
    </xf>
    <xf numFmtId="4" fontId="10" fillId="2" borderId="0" xfId="13" applyNumberFormat="1" applyFont="1" applyFill="1" applyAlignment="1">
      <alignment horizontal="center" vertical="center"/>
    </xf>
    <xf numFmtId="0" fontId="8" fillId="2" borderId="0" xfId="3" applyFont="1" applyFill="1" applyAlignment="1">
      <alignment horizontal="center" vertical="center"/>
    </xf>
    <xf numFmtId="2" fontId="8" fillId="2" borderId="0" xfId="14" applyNumberFormat="1" applyFont="1" applyFill="1" applyAlignment="1">
      <alignment horizontal="center" vertical="center"/>
    </xf>
    <xf numFmtId="4" fontId="8" fillId="2" borderId="0" xfId="6" applyNumberFormat="1" applyFont="1" applyFill="1" applyAlignment="1">
      <alignment horizontal="center" vertical="center" wrapText="1"/>
    </xf>
    <xf numFmtId="171" fontId="8" fillId="2" borderId="0" xfId="3" quotePrefix="1" applyNumberFormat="1" applyFont="1" applyFill="1" applyAlignment="1">
      <alignment horizontal="center" vertical="top"/>
    </xf>
    <xf numFmtId="171" fontId="10" fillId="2" borderId="0" xfId="3" quotePrefix="1" applyNumberFormat="1" applyFont="1" applyFill="1" applyAlignment="1">
      <alignment horizontal="center" vertical="top"/>
    </xf>
    <xf numFmtId="166" fontId="10" fillId="2" borderId="0" xfId="4" quotePrefix="1" applyFont="1" applyFill="1" applyBorder="1" applyAlignment="1">
      <alignment horizontal="center" vertical="top"/>
    </xf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6" fillId="2" borderId="12" xfId="3" applyFont="1" applyFill="1" applyBorder="1" applyAlignment="1">
      <alignment horizontal="center" vertical="center"/>
    </xf>
    <xf numFmtId="0" fontId="6" fillId="2" borderId="13" xfId="3" applyFont="1" applyFill="1" applyBorder="1" applyAlignment="1">
      <alignment horizontal="center" vertical="center" wrapText="1"/>
    </xf>
    <xf numFmtId="2" fontId="6" fillId="2" borderId="13" xfId="3" applyNumberFormat="1" applyFont="1" applyFill="1" applyBorder="1" applyAlignment="1">
      <alignment horizontal="center" vertical="center"/>
    </xf>
    <xf numFmtId="0" fontId="6" fillId="2" borderId="13" xfId="3" applyFont="1" applyFill="1" applyBorder="1" applyAlignment="1">
      <alignment horizontal="center" vertical="center"/>
    </xf>
    <xf numFmtId="166" fontId="6" fillId="2" borderId="13" xfId="4" applyFont="1" applyFill="1" applyBorder="1" applyAlignment="1">
      <alignment horizontal="center" vertical="center"/>
    </xf>
    <xf numFmtId="164" fontId="6" fillId="2" borderId="13" xfId="5" applyNumberFormat="1" applyFont="1" applyFill="1" applyBorder="1" applyAlignment="1">
      <alignment horizontal="center" vertical="center"/>
    </xf>
    <xf numFmtId="164" fontId="6" fillId="2" borderId="14" xfId="5" applyNumberFormat="1" applyFont="1" applyFill="1" applyBorder="1" applyAlignment="1">
      <alignment horizontal="center" vertical="center"/>
    </xf>
    <xf numFmtId="2" fontId="6" fillId="4" borderId="15" xfId="6" applyNumberFormat="1" applyFont="1" applyFill="1" applyBorder="1" applyAlignment="1">
      <alignment horizontal="center" vertical="center"/>
    </xf>
    <xf numFmtId="0" fontId="8" fillId="3" borderId="19" xfId="3" applyFont="1" applyFill="1" applyBorder="1" applyAlignment="1">
      <alignment horizontal="left" vertical="center"/>
    </xf>
    <xf numFmtId="2" fontId="8" fillId="2" borderId="23" xfId="7" applyNumberFormat="1" applyFont="1" applyFill="1" applyBorder="1" applyAlignment="1">
      <alignment horizontal="center" vertical="center" wrapText="1"/>
    </xf>
    <xf numFmtId="0" fontId="8" fillId="2" borderId="24" xfId="3" applyFont="1" applyFill="1" applyBorder="1" applyAlignment="1">
      <alignment horizontal="left" vertical="center"/>
    </xf>
    <xf numFmtId="166" fontId="8" fillId="2" borderId="24" xfId="4" applyFont="1" applyFill="1" applyBorder="1" applyAlignment="1">
      <alignment horizontal="left" vertical="top" wrapText="1"/>
    </xf>
    <xf numFmtId="0" fontId="8" fillId="2" borderId="24" xfId="3" applyFont="1" applyFill="1" applyBorder="1" applyAlignment="1">
      <alignment horizontal="center" vertical="center"/>
    </xf>
    <xf numFmtId="166" fontId="8" fillId="2" borderId="24" xfId="4" applyFont="1" applyFill="1" applyBorder="1" applyAlignment="1">
      <alignment horizontal="right" vertical="center" wrapText="1"/>
    </xf>
    <xf numFmtId="165" fontId="8" fillId="2" borderId="25" xfId="8" applyFont="1" applyFill="1" applyBorder="1" applyAlignment="1">
      <alignment horizontal="center" vertical="center" wrapText="1"/>
    </xf>
    <xf numFmtId="2" fontId="8" fillId="2" borderId="27" xfId="7" applyNumberFormat="1" applyFont="1" applyFill="1" applyBorder="1" applyAlignment="1">
      <alignment horizontal="center" vertical="center" wrapText="1"/>
    </xf>
    <xf numFmtId="0" fontId="3" fillId="2" borderId="28" xfId="6" applyFont="1" applyFill="1" applyBorder="1" applyAlignment="1">
      <alignment horizontal="left" vertical="center" wrapText="1"/>
    </xf>
    <xf numFmtId="166" fontId="8" fillId="0" borderId="28" xfId="4" applyFont="1" applyBorder="1" applyAlignment="1">
      <alignment horizontal="left" vertical="top" wrapText="1"/>
    </xf>
    <xf numFmtId="0" fontId="3" fillId="2" borderId="28" xfId="7" applyFont="1" applyFill="1" applyBorder="1" applyAlignment="1">
      <alignment horizontal="center" vertical="center" wrapText="1"/>
    </xf>
    <xf numFmtId="166" fontId="8" fillId="2" borderId="28" xfId="4" applyFont="1" applyFill="1" applyBorder="1" applyAlignment="1">
      <alignment horizontal="right" vertical="center" wrapText="1"/>
    </xf>
    <xf numFmtId="165" fontId="8" fillId="2" borderId="29" xfId="8" applyFont="1" applyFill="1" applyBorder="1" applyAlignment="1">
      <alignment horizontal="center" vertical="center" wrapText="1"/>
    </xf>
    <xf numFmtId="166" fontId="8" fillId="2" borderId="28" xfId="4" applyFont="1" applyFill="1" applyBorder="1" applyAlignment="1">
      <alignment horizontal="left" vertical="top" wrapText="1"/>
    </xf>
    <xf numFmtId="0" fontId="3" fillId="2" borderId="31" xfId="7" applyFont="1" applyFill="1" applyBorder="1" applyAlignment="1">
      <alignment horizontal="center" vertical="center" wrapText="1"/>
    </xf>
    <xf numFmtId="0" fontId="8" fillId="2" borderId="28" xfId="3" applyFont="1" applyFill="1" applyBorder="1" applyAlignment="1">
      <alignment horizontal="center" vertical="center"/>
    </xf>
    <xf numFmtId="0" fontId="8" fillId="2" borderId="7" xfId="7" applyFont="1" applyFill="1" applyBorder="1" applyAlignment="1">
      <alignment horizontal="center" vertical="center" wrapText="1"/>
    </xf>
    <xf numFmtId="169" fontId="2" fillId="2" borderId="8" xfId="9" applyNumberFormat="1" applyFont="1" applyFill="1" applyBorder="1" applyAlignment="1">
      <alignment horizontal="center" vertical="center"/>
    </xf>
    <xf numFmtId="2" fontId="8" fillId="2" borderId="33" xfId="7" applyNumberFormat="1" applyFont="1" applyFill="1" applyBorder="1" applyAlignment="1">
      <alignment horizontal="center" vertical="center" wrapText="1"/>
    </xf>
    <xf numFmtId="0" fontId="3" fillId="2" borderId="34" xfId="6" applyFont="1" applyFill="1" applyBorder="1" applyAlignment="1">
      <alignment horizontal="left" vertical="center" wrapText="1"/>
    </xf>
    <xf numFmtId="166" fontId="8" fillId="2" borderId="34" xfId="4" applyFont="1" applyFill="1" applyBorder="1" applyAlignment="1">
      <alignment horizontal="left" vertical="top" wrapText="1"/>
    </xf>
    <xf numFmtId="0" fontId="3" fillId="2" borderId="34" xfId="7" applyFont="1" applyFill="1" applyBorder="1" applyAlignment="1">
      <alignment horizontal="center" vertical="center" wrapText="1"/>
    </xf>
    <xf numFmtId="166" fontId="8" fillId="2" borderId="34" xfId="4" applyFont="1" applyFill="1" applyBorder="1" applyAlignment="1">
      <alignment horizontal="right" vertical="center" wrapText="1"/>
    </xf>
    <xf numFmtId="165" fontId="8" fillId="2" borderId="35" xfId="8" applyFont="1" applyFill="1" applyBorder="1" applyAlignment="1">
      <alignment horizontal="center" vertical="center" wrapText="1"/>
    </xf>
    <xf numFmtId="2" fontId="3" fillId="2" borderId="7" xfId="7" applyNumberFormat="1" applyFont="1" applyFill="1" applyBorder="1" applyAlignment="1">
      <alignment horizontal="center" vertical="center" wrapText="1"/>
    </xf>
    <xf numFmtId="0" fontId="10" fillId="2" borderId="1" xfId="7" applyFont="1" applyFill="1" applyBorder="1" applyAlignment="1">
      <alignment horizontal="center" vertical="center" wrapText="1"/>
    </xf>
    <xf numFmtId="0" fontId="14" fillId="2" borderId="2" xfId="6" applyFont="1" applyFill="1" applyBorder="1" applyAlignment="1">
      <alignment horizontal="left" vertical="center" wrapText="1"/>
    </xf>
    <xf numFmtId="0" fontId="10" fillId="2" borderId="2" xfId="6" applyFont="1" applyFill="1" applyBorder="1" applyAlignment="1">
      <alignment horizontal="center"/>
    </xf>
    <xf numFmtId="0" fontId="10" fillId="2" borderId="2" xfId="6" applyFont="1" applyFill="1" applyBorder="1"/>
    <xf numFmtId="166" fontId="10" fillId="2" borderId="2" xfId="4" applyFont="1" applyFill="1" applyBorder="1" applyAlignment="1"/>
    <xf numFmtId="169" fontId="14" fillId="2" borderId="2" xfId="9" applyNumberFormat="1" applyFont="1" applyFill="1" applyBorder="1" applyAlignment="1">
      <alignment horizontal="center" vertical="center"/>
    </xf>
    <xf numFmtId="169" fontId="14" fillId="2" borderId="3" xfId="9" applyNumberFormat="1" applyFont="1" applyFill="1" applyBorder="1" applyAlignment="1">
      <alignment horizontal="center" vertical="center"/>
    </xf>
    <xf numFmtId="0" fontId="8" fillId="2" borderId="24" xfId="3" applyFont="1" applyFill="1" applyBorder="1" applyAlignment="1">
      <alignment horizontal="left" vertical="center" wrapText="1"/>
    </xf>
    <xf numFmtId="166" fontId="8" fillId="2" borderId="24" xfId="4" applyFont="1" applyFill="1" applyBorder="1" applyAlignment="1">
      <alignment horizontal="left" vertical="center" wrapText="1"/>
    </xf>
    <xf numFmtId="0" fontId="3" fillId="2" borderId="24" xfId="7" applyFont="1" applyFill="1" applyBorder="1" applyAlignment="1">
      <alignment horizontal="center" vertical="center" wrapText="1"/>
    </xf>
    <xf numFmtId="166" fontId="8" fillId="0" borderId="28" xfId="4" applyFont="1" applyBorder="1" applyAlignment="1">
      <alignment horizontal="left" vertical="center" wrapText="1"/>
    </xf>
    <xf numFmtId="166" fontId="8" fillId="2" borderId="28" xfId="4" applyFont="1" applyFill="1" applyBorder="1" applyAlignment="1">
      <alignment horizontal="left" vertical="center" wrapText="1"/>
    </xf>
    <xf numFmtId="166" fontId="8" fillId="2" borderId="34" xfId="4" applyFont="1" applyFill="1" applyBorder="1" applyAlignment="1">
      <alignment horizontal="left" vertical="center" wrapText="1"/>
    </xf>
    <xf numFmtId="2" fontId="14" fillId="2" borderId="7" xfId="6" applyNumberFormat="1" applyFont="1" applyFill="1" applyBorder="1" applyAlignment="1">
      <alignment horizontal="center" vertical="center"/>
    </xf>
    <xf numFmtId="169" fontId="6" fillId="2" borderId="8" xfId="9" applyNumberFormat="1" applyFont="1" applyFill="1" applyBorder="1" applyAlignment="1">
      <alignment horizontal="center" vertical="center"/>
    </xf>
    <xf numFmtId="166" fontId="8" fillId="2" borderId="24" xfId="4" applyFont="1" applyFill="1" applyBorder="1" applyAlignment="1">
      <alignment horizontal="center" vertical="center" wrapText="1"/>
    </xf>
    <xf numFmtId="166" fontId="8" fillId="0" borderId="28" xfId="4" applyFont="1" applyBorder="1" applyAlignment="1">
      <alignment horizontal="center" vertical="center" wrapText="1"/>
    </xf>
    <xf numFmtId="166" fontId="8" fillId="2" borderId="28" xfId="4" applyFont="1" applyFill="1" applyBorder="1" applyAlignment="1">
      <alignment horizontal="center" vertical="center" wrapText="1"/>
    </xf>
    <xf numFmtId="0" fontId="8" fillId="2" borderId="28" xfId="3" applyFont="1" applyFill="1" applyBorder="1" applyAlignment="1">
      <alignment horizontal="left" vertical="center" wrapText="1"/>
    </xf>
    <xf numFmtId="166" fontId="8" fillId="2" borderId="34" xfId="4" applyFont="1" applyFill="1" applyBorder="1" applyAlignment="1">
      <alignment horizontal="center" vertical="center" wrapText="1"/>
    </xf>
    <xf numFmtId="2" fontId="8" fillId="2" borderId="7" xfId="7" applyNumberFormat="1" applyFont="1" applyFill="1" applyBorder="1" applyAlignment="1">
      <alignment horizontal="center" vertical="center" wrapText="1"/>
    </xf>
    <xf numFmtId="169" fontId="14" fillId="2" borderId="8" xfId="9" applyNumberFormat="1" applyFont="1" applyFill="1" applyBorder="1" applyAlignment="1">
      <alignment horizontal="center" vertical="center"/>
    </xf>
    <xf numFmtId="166" fontId="8" fillId="0" borderId="34" xfId="4" applyFont="1" applyBorder="1" applyAlignment="1">
      <alignment horizontal="left" vertical="center" wrapText="1"/>
    </xf>
    <xf numFmtId="2" fontId="10" fillId="2" borderId="7" xfId="7" applyNumberFormat="1" applyFont="1" applyFill="1" applyBorder="1" applyAlignment="1">
      <alignment horizontal="center" vertical="center" wrapText="1"/>
    </xf>
    <xf numFmtId="0" fontId="10" fillId="2" borderId="8" xfId="6" applyFont="1" applyFill="1" applyBorder="1"/>
    <xf numFmtId="165" fontId="8" fillId="2" borderId="39" xfId="8" applyFont="1" applyFill="1" applyBorder="1" applyAlignment="1">
      <alignment horizontal="center" vertical="center" wrapText="1"/>
    </xf>
    <xf numFmtId="165" fontId="8" fillId="2" borderId="41" xfId="8" applyFont="1" applyFill="1" applyBorder="1" applyAlignment="1">
      <alignment horizontal="center" vertical="center" wrapText="1"/>
    </xf>
    <xf numFmtId="0" fontId="8" fillId="2" borderId="34" xfId="3" applyFont="1" applyFill="1" applyBorder="1" applyAlignment="1">
      <alignment horizontal="left" vertical="center" wrapText="1"/>
    </xf>
    <xf numFmtId="165" fontId="8" fillId="2" borderId="43" xfId="8" applyFont="1" applyFill="1" applyBorder="1" applyAlignment="1">
      <alignment horizontal="center" vertical="center" wrapText="1"/>
    </xf>
    <xf numFmtId="0" fontId="14" fillId="2" borderId="7" xfId="3" applyFont="1" applyFill="1" applyBorder="1" applyAlignment="1">
      <alignment vertical="center" wrapText="1"/>
    </xf>
    <xf numFmtId="0" fontId="14" fillId="2" borderId="8" xfId="3" applyFont="1" applyFill="1" applyBorder="1" applyAlignment="1">
      <alignment vertical="center" wrapText="1"/>
    </xf>
    <xf numFmtId="2" fontId="8" fillId="2" borderId="45" xfId="7" applyNumberFormat="1" applyFont="1" applyFill="1" applyBorder="1" applyAlignment="1">
      <alignment horizontal="center" vertical="center" wrapText="1"/>
    </xf>
    <xf numFmtId="0" fontId="8" fillId="2" borderId="46" xfId="3" applyFont="1" applyFill="1" applyBorder="1" applyAlignment="1">
      <alignment horizontal="left" vertical="center" wrapText="1"/>
    </xf>
    <xf numFmtId="166" fontId="8" fillId="2" borderId="46" xfId="4" applyFont="1" applyFill="1" applyBorder="1" applyAlignment="1">
      <alignment horizontal="left" vertical="center" wrapText="1"/>
    </xf>
    <xf numFmtId="0" fontId="3" fillId="2" borderId="46" xfId="7" applyFont="1" applyFill="1" applyBorder="1" applyAlignment="1">
      <alignment horizontal="center" vertical="center" wrapText="1"/>
    </xf>
    <xf numFmtId="166" fontId="8" fillId="2" borderId="46" xfId="4" applyFont="1" applyFill="1" applyBorder="1" applyAlignment="1">
      <alignment horizontal="right" vertical="center" wrapText="1"/>
    </xf>
    <xf numFmtId="165" fontId="8" fillId="2" borderId="47" xfId="8" applyFont="1" applyFill="1" applyBorder="1" applyAlignment="1">
      <alignment horizontal="center" vertical="center" wrapText="1"/>
    </xf>
    <xf numFmtId="165" fontId="6" fillId="2" borderId="48" xfId="8" applyFont="1" applyFill="1" applyBorder="1" applyAlignment="1">
      <alignment horizontal="left" vertical="center"/>
    </xf>
    <xf numFmtId="0" fontId="3" fillId="2" borderId="24" xfId="6" applyFont="1" applyFill="1" applyBorder="1" applyAlignment="1">
      <alignment horizontal="left" vertical="center" wrapText="1"/>
    </xf>
    <xf numFmtId="2" fontId="8" fillId="2" borderId="24" xfId="7" applyNumberFormat="1" applyFont="1" applyFill="1" applyBorder="1" applyAlignment="1">
      <alignment horizontal="center" vertical="center" wrapText="1"/>
    </xf>
    <xf numFmtId="166" fontId="8" fillId="2" borderId="39" xfId="4" applyFont="1" applyFill="1" applyBorder="1" applyAlignment="1">
      <alignment horizontal="right" vertical="center" wrapText="1"/>
    </xf>
    <xf numFmtId="165" fontId="8" fillId="2" borderId="40" xfId="8" applyFont="1" applyFill="1" applyBorder="1" applyAlignment="1">
      <alignment horizontal="center" vertical="center" wrapText="1"/>
    </xf>
    <xf numFmtId="0" fontId="8" fillId="2" borderId="28" xfId="7" applyFont="1" applyFill="1" applyBorder="1" applyAlignment="1">
      <alignment horizontal="left" vertical="center" wrapText="1"/>
    </xf>
    <xf numFmtId="2" fontId="8" fillId="2" borderId="28" xfId="7" applyNumberFormat="1" applyFont="1" applyFill="1" applyBorder="1" applyAlignment="1">
      <alignment horizontal="center" vertical="center" wrapText="1"/>
    </xf>
    <xf numFmtId="0" fontId="8" fillId="2" borderId="28" xfId="7" applyFont="1" applyFill="1" applyBorder="1" applyAlignment="1">
      <alignment horizontal="center" vertical="center" wrapText="1"/>
    </xf>
    <xf numFmtId="166" fontId="8" fillId="2" borderId="41" xfId="4" applyFont="1" applyFill="1" applyBorder="1" applyAlignment="1">
      <alignment horizontal="center" vertical="center" wrapText="1"/>
    </xf>
    <xf numFmtId="165" fontId="8" fillId="2" borderId="42" xfId="8" applyFont="1" applyFill="1" applyBorder="1" applyAlignment="1">
      <alignment horizontal="center" vertical="center" wrapText="1"/>
    </xf>
    <xf numFmtId="2" fontId="8" fillId="2" borderId="34" xfId="7" applyNumberFormat="1" applyFont="1" applyFill="1" applyBorder="1" applyAlignment="1">
      <alignment horizontal="center" vertical="center" wrapText="1"/>
    </xf>
    <xf numFmtId="0" fontId="8" fillId="2" borderId="34" xfId="7" applyFont="1" applyFill="1" applyBorder="1" applyAlignment="1">
      <alignment horizontal="center" vertical="center" wrapText="1"/>
    </xf>
    <xf numFmtId="166" fontId="8" fillId="2" borderId="43" xfId="4" applyFont="1" applyFill="1" applyBorder="1" applyAlignment="1">
      <alignment horizontal="center" vertical="center" wrapText="1"/>
    </xf>
    <xf numFmtId="165" fontId="8" fillId="2" borderId="44" xfId="8" applyFont="1" applyFill="1" applyBorder="1" applyAlignment="1">
      <alignment horizontal="center" vertical="center" wrapText="1"/>
    </xf>
    <xf numFmtId="0" fontId="8" fillId="2" borderId="24" xfId="7" applyFont="1" applyFill="1" applyBorder="1" applyAlignment="1">
      <alignment horizontal="center" vertical="center" wrapText="1"/>
    </xf>
    <xf numFmtId="2" fontId="3" fillId="2" borderId="23" xfId="7" applyNumberFormat="1" applyFont="1" applyFill="1" applyBorder="1" applyAlignment="1">
      <alignment horizontal="center" vertical="center" wrapText="1"/>
    </xf>
    <xf numFmtId="0" fontId="3" fillId="2" borderId="24" xfId="7" applyFont="1" applyFill="1" applyBorder="1" applyAlignment="1">
      <alignment horizontal="left" vertical="center" wrapText="1"/>
    </xf>
    <xf numFmtId="2" fontId="8" fillId="2" borderId="24" xfId="6" applyNumberFormat="1" applyFont="1" applyFill="1" applyBorder="1" applyAlignment="1">
      <alignment horizontal="center" vertical="center"/>
    </xf>
    <xf numFmtId="39" fontId="8" fillId="2" borderId="24" xfId="6" applyNumberFormat="1" applyFont="1" applyFill="1" applyBorder="1" applyAlignment="1" applyProtection="1">
      <alignment horizontal="center" vertical="center"/>
      <protection locked="0"/>
    </xf>
    <xf numFmtId="166" fontId="8" fillId="0" borderId="24" xfId="4" applyFont="1" applyBorder="1" applyAlignment="1">
      <alignment horizontal="right" vertical="center" wrapText="1"/>
    </xf>
    <xf numFmtId="2" fontId="3" fillId="2" borderId="33" xfId="7" applyNumberFormat="1" applyFont="1" applyFill="1" applyBorder="1" applyAlignment="1">
      <alignment horizontal="center" vertical="center" wrapText="1"/>
    </xf>
    <xf numFmtId="0" fontId="3" fillId="2" borderId="34" xfId="7" applyFont="1" applyFill="1" applyBorder="1" applyAlignment="1">
      <alignment horizontal="left" vertical="center" wrapText="1"/>
    </xf>
    <xf numFmtId="2" fontId="8" fillId="2" borderId="34" xfId="6" applyNumberFormat="1" applyFont="1" applyFill="1" applyBorder="1" applyAlignment="1">
      <alignment horizontal="center" vertical="center"/>
    </xf>
    <xf numFmtId="39" fontId="3" fillId="2" borderId="34" xfId="6" applyNumberFormat="1" applyFont="1" applyFill="1" applyBorder="1" applyAlignment="1" applyProtection="1">
      <alignment horizontal="center" vertical="center"/>
      <protection locked="0"/>
    </xf>
    <xf numFmtId="2" fontId="6" fillId="2" borderId="7" xfId="6" applyNumberFormat="1" applyFont="1" applyFill="1" applyBorder="1" applyAlignment="1">
      <alignment horizontal="center" vertical="top"/>
    </xf>
    <xf numFmtId="165" fontId="6" fillId="2" borderId="8" xfId="8" applyFont="1" applyFill="1" applyBorder="1" applyAlignment="1">
      <alignment vertical="center"/>
    </xf>
    <xf numFmtId="170" fontId="6" fillId="2" borderId="7" xfId="11" applyFont="1" applyFill="1" applyBorder="1" applyAlignment="1">
      <alignment horizontal="center" vertical="center"/>
    </xf>
    <xf numFmtId="165" fontId="8" fillId="2" borderId="8" xfId="8" applyFont="1" applyFill="1" applyBorder="1" applyAlignment="1">
      <alignment vertical="center" wrapText="1"/>
    </xf>
    <xf numFmtId="171" fontId="8" fillId="2" borderId="7" xfId="3" quotePrefix="1" applyNumberFormat="1" applyFont="1" applyFill="1" applyBorder="1" applyAlignment="1">
      <alignment horizontal="center" vertical="top"/>
    </xf>
    <xf numFmtId="171" fontId="8" fillId="2" borderId="8" xfId="3" quotePrefix="1" applyNumberFormat="1" applyFont="1" applyFill="1" applyBorder="1" applyAlignment="1">
      <alignment horizontal="center" vertical="top"/>
    </xf>
    <xf numFmtId="165" fontId="13" fillId="3" borderId="48" xfId="8" applyFont="1" applyFill="1" applyBorder="1" applyAlignment="1">
      <alignment vertical="center"/>
    </xf>
    <xf numFmtId="0" fontId="15" fillId="3" borderId="19" xfId="3" applyFont="1" applyFill="1" applyBorder="1" applyAlignment="1">
      <alignment horizontal="left" vertical="center"/>
    </xf>
    <xf numFmtId="165" fontId="8" fillId="3" borderId="19" xfId="1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" fillId="2" borderId="1" xfId="2" applyFill="1" applyBorder="1" applyAlignment="1">
      <alignment horizontal="center"/>
    </xf>
    <xf numFmtId="0" fontId="1" fillId="2" borderId="2" xfId="2" applyFill="1" applyBorder="1" applyAlignment="1">
      <alignment horizontal="center"/>
    </xf>
    <xf numFmtId="0" fontId="1" fillId="2" borderId="3" xfId="2" applyFill="1" applyBorder="1" applyAlignment="1">
      <alignment horizontal="center"/>
    </xf>
    <xf numFmtId="0" fontId="1" fillId="2" borderId="4" xfId="2" applyFill="1" applyBorder="1" applyAlignment="1">
      <alignment horizontal="center"/>
    </xf>
    <xf numFmtId="0" fontId="1" fillId="2" borderId="5" xfId="2" applyFill="1" applyBorder="1" applyAlignment="1">
      <alignment horizontal="center"/>
    </xf>
    <xf numFmtId="0" fontId="1" fillId="2" borderId="6" xfId="2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3" fillId="3" borderId="9" xfId="3" applyFont="1" applyFill="1" applyBorder="1" applyAlignment="1">
      <alignment horizontal="center" vertical="center" wrapText="1"/>
    </xf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15" fontId="2" fillId="0" borderId="0" xfId="0" applyNumberFormat="1" applyFont="1" applyAlignment="1">
      <alignment horizontal="center" vertical="center"/>
    </xf>
    <xf numFmtId="0" fontId="5" fillId="3" borderId="9" xfId="3" applyFont="1" applyFill="1" applyBorder="1" applyAlignment="1">
      <alignment horizontal="center" vertical="center" wrapText="1"/>
    </xf>
    <xf numFmtId="0" fontId="5" fillId="3" borderId="10" xfId="3" applyFont="1" applyFill="1" applyBorder="1" applyAlignment="1">
      <alignment horizontal="center" vertical="center" wrapText="1"/>
    </xf>
    <xf numFmtId="0" fontId="5" fillId="3" borderId="11" xfId="3" applyFont="1" applyFill="1" applyBorder="1" applyAlignment="1">
      <alignment horizontal="center" vertical="center" wrapText="1"/>
    </xf>
    <xf numFmtId="0" fontId="2" fillId="4" borderId="16" xfId="3" applyFont="1" applyFill="1" applyBorder="1" applyAlignment="1">
      <alignment horizontal="left" vertical="center"/>
    </xf>
    <xf numFmtId="0" fontId="2" fillId="4" borderId="17" xfId="3" applyFont="1" applyFill="1" applyBorder="1" applyAlignment="1">
      <alignment horizontal="left" vertical="center"/>
    </xf>
    <xf numFmtId="0" fontId="2" fillId="4" borderId="18" xfId="3" applyFont="1" applyFill="1" applyBorder="1" applyAlignment="1">
      <alignment horizontal="left" vertical="center"/>
    </xf>
    <xf numFmtId="2" fontId="6" fillId="0" borderId="20" xfId="6" applyNumberFormat="1" applyFont="1" applyBorder="1" applyAlignment="1">
      <alignment horizontal="center" vertical="center"/>
    </xf>
    <xf numFmtId="2" fontId="6" fillId="0" borderId="21" xfId="6" applyNumberFormat="1" applyFont="1" applyBorder="1" applyAlignment="1">
      <alignment horizontal="center" vertical="center"/>
    </xf>
    <xf numFmtId="2" fontId="6" fillId="0" borderId="22" xfId="6" applyNumberFormat="1" applyFont="1" applyBorder="1" applyAlignment="1">
      <alignment horizontal="center" vertical="center"/>
    </xf>
    <xf numFmtId="165" fontId="6" fillId="2" borderId="26" xfId="8" applyFont="1" applyFill="1" applyBorder="1" applyAlignment="1">
      <alignment horizontal="left" vertical="center"/>
    </xf>
    <xf numFmtId="165" fontId="6" fillId="2" borderId="30" xfId="8" applyFont="1" applyFill="1" applyBorder="1" applyAlignment="1">
      <alignment horizontal="left" vertical="center"/>
    </xf>
    <xf numFmtId="165" fontId="6" fillId="2" borderId="32" xfId="8" applyFont="1" applyFill="1" applyBorder="1" applyAlignment="1">
      <alignment horizontal="left" vertical="center"/>
    </xf>
    <xf numFmtId="165" fontId="6" fillId="2" borderId="40" xfId="8" applyFont="1" applyFill="1" applyBorder="1" applyAlignment="1">
      <alignment horizontal="center" vertical="center"/>
    </xf>
    <xf numFmtId="165" fontId="6" fillId="2" borderId="42" xfId="8" applyFont="1" applyFill="1" applyBorder="1" applyAlignment="1">
      <alignment horizontal="center" vertical="center"/>
    </xf>
    <xf numFmtId="165" fontId="6" fillId="2" borderId="44" xfId="8" applyFont="1" applyFill="1" applyBorder="1" applyAlignment="1">
      <alignment horizontal="center" vertical="center"/>
    </xf>
    <xf numFmtId="165" fontId="6" fillId="2" borderId="26" xfId="8" applyFont="1" applyFill="1" applyBorder="1" applyAlignment="1">
      <alignment horizontal="center" vertical="center"/>
    </xf>
    <xf numFmtId="165" fontId="6" fillId="2" borderId="30" xfId="8" applyFont="1" applyFill="1" applyBorder="1" applyAlignment="1">
      <alignment horizontal="center" vertical="center"/>
    </xf>
    <xf numFmtId="165" fontId="6" fillId="2" borderId="32" xfId="8" applyFont="1" applyFill="1" applyBorder="1" applyAlignment="1">
      <alignment horizontal="center" vertical="center"/>
    </xf>
    <xf numFmtId="2" fontId="6" fillId="0" borderId="36" xfId="6" applyNumberFormat="1" applyFont="1" applyBorder="1" applyAlignment="1">
      <alignment horizontal="center" vertical="center"/>
    </xf>
    <xf numFmtId="2" fontId="6" fillId="0" borderId="37" xfId="6" applyNumberFormat="1" applyFont="1" applyBorder="1" applyAlignment="1">
      <alignment horizontal="center" vertical="center"/>
    </xf>
    <xf numFmtId="2" fontId="6" fillId="0" borderId="38" xfId="6" applyNumberFormat="1" applyFont="1" applyBorder="1" applyAlignment="1">
      <alignment horizontal="center" vertical="center"/>
    </xf>
    <xf numFmtId="165" fontId="6" fillId="0" borderId="26" xfId="8" applyFont="1" applyFill="1" applyBorder="1" applyAlignment="1">
      <alignment horizontal="left" vertical="center"/>
    </xf>
    <xf numFmtId="165" fontId="6" fillId="0" borderId="32" xfId="8" applyFont="1" applyFill="1" applyBorder="1" applyAlignment="1">
      <alignment horizontal="left" vertical="center"/>
    </xf>
    <xf numFmtId="4" fontId="13" fillId="3" borderId="9" xfId="15" quotePrefix="1" applyNumberFormat="1" applyFont="1" applyFill="1" applyBorder="1" applyAlignment="1">
      <alignment horizontal="right" vertical="center"/>
    </xf>
    <xf numFmtId="4" fontId="13" fillId="3" borderId="10" xfId="15" quotePrefix="1" applyNumberFormat="1" applyFont="1" applyFill="1" applyBorder="1" applyAlignment="1">
      <alignment horizontal="right" vertical="center"/>
    </xf>
    <xf numFmtId="4" fontId="13" fillId="3" borderId="51" xfId="15" quotePrefix="1" applyNumberFormat="1" applyFont="1" applyFill="1" applyBorder="1" applyAlignment="1">
      <alignment horizontal="right" vertical="center"/>
    </xf>
    <xf numFmtId="165" fontId="6" fillId="2" borderId="49" xfId="8" applyFont="1" applyFill="1" applyBorder="1" applyAlignment="1">
      <alignment horizontal="center" vertical="center"/>
    </xf>
    <xf numFmtId="165" fontId="6" fillId="2" borderId="50" xfId="8" applyFont="1" applyFill="1" applyBorder="1" applyAlignment="1">
      <alignment horizontal="center" vertical="center"/>
    </xf>
    <xf numFmtId="4" fontId="6" fillId="4" borderId="45" xfId="10" quotePrefix="1" applyNumberFormat="1" applyFont="1" applyFill="1" applyBorder="1" applyAlignment="1">
      <alignment horizontal="right" vertical="center"/>
    </xf>
    <xf numFmtId="4" fontId="6" fillId="4" borderId="46" xfId="10" quotePrefix="1" applyNumberFormat="1" applyFont="1" applyFill="1" applyBorder="1" applyAlignment="1">
      <alignment horizontal="right" vertical="center"/>
    </xf>
    <xf numFmtId="4" fontId="6" fillId="4" borderId="47" xfId="10" quotePrefix="1" applyNumberFormat="1" applyFont="1" applyFill="1" applyBorder="1" applyAlignment="1">
      <alignment horizontal="right" vertical="center"/>
    </xf>
    <xf numFmtId="4" fontId="2" fillId="4" borderId="9" xfId="10" quotePrefix="1" applyNumberFormat="1" applyFont="1" applyFill="1" applyBorder="1" applyAlignment="1">
      <alignment horizontal="right" vertical="center"/>
    </xf>
    <xf numFmtId="4" fontId="2" fillId="4" borderId="10" xfId="10" quotePrefix="1" applyNumberFormat="1" applyFont="1" applyFill="1" applyBorder="1" applyAlignment="1">
      <alignment horizontal="right" vertical="center"/>
    </xf>
    <xf numFmtId="4" fontId="2" fillId="4" borderId="51" xfId="10" quotePrefix="1" applyNumberFormat="1" applyFont="1" applyFill="1" applyBorder="1" applyAlignment="1">
      <alignment horizontal="right" vertical="center"/>
    </xf>
  </cellXfs>
  <cellStyles count="16">
    <cellStyle name="Millares 25" xfId="11" xr:uid="{EAC34BB5-C29D-478C-9C9D-26626D9B6C76}"/>
    <cellStyle name="Millares 3" xfId="4" xr:uid="{6E329780-1541-46A6-B715-6613C049383E}"/>
    <cellStyle name="Moneda" xfId="1" builtinId="4"/>
    <cellStyle name="Moneda 2" xfId="8" xr:uid="{7E584B4D-5107-4E64-BCB7-2DD5A8A47A17}"/>
    <cellStyle name="Moneda 6 3" xfId="9" xr:uid="{E6CEE5F8-7AC1-4EE1-A305-D96C5E14DFD2}"/>
    <cellStyle name="Moneda_CUBICACION 1ERA Y FINAL CALLE LAS CARRERAS 2DA. ETAPA." xfId="5" xr:uid="{7AE54DD3-AC65-4726-BDAA-26BAC3129124}"/>
    <cellStyle name="Normal" xfId="0" builtinId="0"/>
    <cellStyle name="Normal 10 2 2 2" xfId="13" xr:uid="{7EBD617F-ED6D-4AFF-814D-367D5E01FB8F}"/>
    <cellStyle name="Normal 2 2 2 2 2 2 2 2 2" xfId="7" xr:uid="{9B948D8F-5818-4C0A-8864-CEF09DFFEAE4}"/>
    <cellStyle name="Normal 26" xfId="2" xr:uid="{4567C4F2-A486-40EE-ACA5-39D89A89A6A6}"/>
    <cellStyle name="Normal 3 10" xfId="15" xr:uid="{428CC0CD-8889-405C-A2DA-CCB109C33ADC}"/>
    <cellStyle name="Normal 3 6 2" xfId="10" xr:uid="{A11EB012-7CC2-4F01-B402-DE891551DF35}"/>
    <cellStyle name="Normal 3_PRESUPTO CALLES DEL MUNIC. DE GUERRA" xfId="6" xr:uid="{0210C222-B383-41DF-8CD3-816D2E909390}"/>
    <cellStyle name="Normal_CUBICACION 1ERA Y FINAL CALLE LAS CARRERAS 2DA. ETAPA." xfId="3" xr:uid="{E45D4F32-E744-499D-B98D-EC75C883AE0A}"/>
    <cellStyle name="Normal_CUBICACION DE MENDEZ" xfId="14" xr:uid="{CB9C9695-2FEA-4FCB-A3E9-4ECC2D58E798}"/>
    <cellStyle name="Porcentual 2 2" xfId="12" xr:uid="{E4EA405D-6D94-45AD-8ABD-C7E437350C5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167640</xdr:rowOff>
    </xdr:to>
    <xdr:sp macro="" textlink="">
      <xdr:nvSpPr>
        <xdr:cNvPr id="4" name="AutoShape 1">
          <a:extLst>
            <a:ext uri="{FF2B5EF4-FFF2-40B4-BE49-F238E27FC236}">
              <a16:creationId xmlns:a16="http://schemas.microsoft.com/office/drawing/2014/main" id="{37123636-12A5-4515-BB4C-1895C5794349}"/>
            </a:ext>
          </a:extLst>
        </xdr:cNvPr>
        <xdr:cNvSpPr>
          <a:spLocks noChangeAspect="1" noChangeArrowheads="1"/>
        </xdr:cNvSpPr>
      </xdr:nvSpPr>
      <xdr:spPr bwMode="auto">
        <a:xfrm>
          <a:off x="5242560" y="325374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304800</xdr:colOff>
      <xdr:row>10</xdr:row>
      <xdr:rowOff>167640</xdr:rowOff>
    </xdr:to>
    <xdr:sp macro="" textlink="">
      <xdr:nvSpPr>
        <xdr:cNvPr id="5" name="AutoShape 3">
          <a:extLst>
            <a:ext uri="{FF2B5EF4-FFF2-40B4-BE49-F238E27FC236}">
              <a16:creationId xmlns:a16="http://schemas.microsoft.com/office/drawing/2014/main" id="{BDCFE715-DB89-4408-AE97-6309C2DC1A6B}"/>
            </a:ext>
          </a:extLst>
        </xdr:cNvPr>
        <xdr:cNvSpPr>
          <a:spLocks noChangeAspect="1" noChangeArrowheads="1"/>
        </xdr:cNvSpPr>
      </xdr:nvSpPr>
      <xdr:spPr bwMode="auto">
        <a:xfrm>
          <a:off x="640080" y="3253740"/>
          <a:ext cx="304800" cy="350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dmin/Desktop/RNR%20INGENIEROS%20GENERAL/PROYECTOS%20DE%20RNR%20INVERSIONES/AYUNTAMIENTO%20SANTANA/PRESUP.%20CEMENTERIO%20MUNICIPAL%20SANTANA%20FINALIZADO%20rev%201.xlsx" TargetMode="External"/><Relationship Id="rId1" Type="http://schemas.openxmlformats.org/officeDocument/2006/relationships/externalLinkPath" Target="/Users/admin/Desktop/RNR%20INGENIEROS%20GENERAL/PROYECTOS%20DE%20RNR%20INVERSIONES/AYUNTAMIENTO%20SANTANA/PRESUP.%20CEMENTERIO%20MUNICIPAL%20SANTANA%20FINALIZADO%20rev%2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NALISIS (2)"/>
      <sheetName val="CUANTIA BETSY "/>
      <sheetName val="MATERIALES  CLIMATIZACION"/>
      <sheetName val="ANALISIS DE COTIZACION DE SCI"/>
      <sheetName val="Presupuesto"/>
      <sheetName val="PR-101 C "/>
      <sheetName val="MT-102 C"/>
      <sheetName val="MT-104 C "/>
      <sheetName val="MT-105 C"/>
      <sheetName val="MT-106 C "/>
      <sheetName val="F1-MT C"/>
      <sheetName val="F1-BT C "/>
      <sheetName val="BT-101 C    "/>
      <sheetName val="BT-102 C   "/>
      <sheetName val="BT-104 C  "/>
      <sheetName val="SU-BT C"/>
      <sheetName val="HA-100A C "/>
      <sheetName val="HA-100b  C"/>
      <sheetName val="TR-104 C"/>
      <sheetName val="TR-105 C"/>
      <sheetName val="AC-102C"/>
      <sheetName val="AP-102 C"/>
      <sheetName val="Materiales"/>
      <sheetName val="PRESUPUESTO CEMENTERIO"/>
      <sheetName val="VOLUMETRÍA"/>
      <sheetName val="CUANTIA CEMENTERIO"/>
      <sheetName val="ANALISIS"/>
      <sheetName val="ANALISIS MARIA DE LOS SANTOS"/>
      <sheetName val="EQUIPOS Y MOV TIERRAS"/>
      <sheetName val="LOTES UNIFICADOS"/>
      <sheetName val="CUANTIA "/>
      <sheetName val="CUANTIA  MIVEH"/>
      <sheetName val="Electrificación e iluminacion"/>
      <sheetName val="MATERIALES E INSUMOS"/>
      <sheetName val="ANALISIS COTIZACIONES"/>
      <sheetName val="Hoja1"/>
      <sheetName val="MANO DE OBRA"/>
      <sheetName val="Hoja2"/>
      <sheetName val="CUANTIA"/>
      <sheetName val="ANALISIS DE COS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>
        <row r="7">
          <cell r="C7">
            <v>5011.63</v>
          </cell>
        </row>
        <row r="12">
          <cell r="C12">
            <v>5011.63</v>
          </cell>
        </row>
        <row r="16">
          <cell r="F16">
            <v>1503.489</v>
          </cell>
        </row>
        <row r="18">
          <cell r="B18">
            <v>1954.5357000000001</v>
          </cell>
        </row>
        <row r="22">
          <cell r="E22">
            <v>1503.489</v>
          </cell>
        </row>
        <row r="60">
          <cell r="F60">
            <v>72.600000000000009</v>
          </cell>
        </row>
        <row r="68">
          <cell r="E68">
            <v>19.8</v>
          </cell>
        </row>
        <row r="76">
          <cell r="E76">
            <v>124.56359999999999</v>
          </cell>
        </row>
        <row r="84">
          <cell r="E84">
            <v>31.140899999999998</v>
          </cell>
        </row>
        <row r="90">
          <cell r="B90">
            <v>119.69902500000001</v>
          </cell>
        </row>
        <row r="93">
          <cell r="B93">
            <v>100.70394750000001</v>
          </cell>
        </row>
        <row r="96">
          <cell r="B96">
            <v>9.5281800000000008</v>
          </cell>
        </row>
        <row r="108">
          <cell r="F108">
            <v>166.0848</v>
          </cell>
        </row>
        <row r="113">
          <cell r="F113">
            <v>415.21199999999999</v>
          </cell>
        </row>
        <row r="122">
          <cell r="F122">
            <v>11.978399999999999</v>
          </cell>
        </row>
        <row r="127">
          <cell r="E127">
            <v>10.096240000000002</v>
          </cell>
        </row>
        <row r="130">
          <cell r="E130">
            <v>10.096240000000002</v>
          </cell>
        </row>
        <row r="135">
          <cell r="E135">
            <v>0.58450000000000002</v>
          </cell>
        </row>
        <row r="147">
          <cell r="H147">
            <v>830.42399999999998</v>
          </cell>
        </row>
        <row r="156">
          <cell r="B156">
            <v>1034.8044</v>
          </cell>
        </row>
        <row r="159">
          <cell r="B159">
            <v>204.38040000000001</v>
          </cell>
        </row>
        <row r="162">
          <cell r="B162">
            <v>271.60599999999999</v>
          </cell>
        </row>
        <row r="166">
          <cell r="C166">
            <v>10.440000000000001</v>
          </cell>
        </row>
        <row r="485">
          <cell r="C485">
            <v>683.71799999999996</v>
          </cell>
        </row>
        <row r="493">
          <cell r="E493">
            <v>102.5577</v>
          </cell>
        </row>
        <row r="495">
          <cell r="B495">
            <v>133.32500999999999</v>
          </cell>
        </row>
        <row r="499">
          <cell r="F499">
            <v>102.5577</v>
          </cell>
        </row>
        <row r="504">
          <cell r="C504">
            <v>528.05999999999995</v>
          </cell>
        </row>
        <row r="508">
          <cell r="E508">
            <v>264.02999999999997</v>
          </cell>
        </row>
        <row r="510">
          <cell r="B510">
            <v>343.23899999999998</v>
          </cell>
        </row>
        <row r="514">
          <cell r="F514">
            <v>132.01499999999999</v>
          </cell>
        </row>
        <row r="515">
          <cell r="F515">
            <v>105.61199999999999</v>
          </cell>
        </row>
        <row r="518">
          <cell r="C518">
            <v>528.05999999999995</v>
          </cell>
        </row>
        <row r="519">
          <cell r="C519">
            <v>528.05999999999995</v>
          </cell>
        </row>
        <row r="525">
          <cell r="C525">
            <v>528.05999999999995</v>
          </cell>
        </row>
        <row r="532">
          <cell r="B532">
            <v>4</v>
          </cell>
        </row>
        <row r="538">
          <cell r="B538">
            <v>26</v>
          </cell>
        </row>
      </sheetData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EB7E1-D6FA-4431-9A8A-0E8093BAB0AF}">
  <dimension ref="A1:G126"/>
  <sheetViews>
    <sheetView tabSelected="1" topLeftCell="A2" workbookViewId="0">
      <selection activeCell="I9" sqref="I9"/>
    </sheetView>
  </sheetViews>
  <sheetFormatPr baseColWidth="10" defaultRowHeight="15" x14ac:dyDescent="0.25"/>
  <cols>
    <col min="1" max="1" width="9.28515625" customWidth="1"/>
    <col min="2" max="2" width="41.7109375" customWidth="1"/>
    <col min="3" max="3" width="14" customWidth="1"/>
    <col min="4" max="4" width="11.42578125" customWidth="1"/>
    <col min="5" max="5" width="15.140625" customWidth="1"/>
    <col min="6" max="6" width="18" customWidth="1"/>
    <col min="7" max="7" width="21.140625" customWidth="1"/>
  </cols>
  <sheetData>
    <row r="1" spans="1:7" x14ac:dyDescent="0.25">
      <c r="A1" s="145" t="e" vm="1">
        <v>#VALUE!</v>
      </c>
      <c r="B1" s="146"/>
      <c r="C1" s="146"/>
      <c r="D1" s="146"/>
      <c r="E1" s="146"/>
      <c r="F1" s="146"/>
      <c r="G1" s="147"/>
    </row>
    <row r="2" spans="1:7" ht="93.6" customHeight="1" thickBot="1" x14ac:dyDescent="0.3">
      <c r="A2" s="148"/>
      <c r="B2" s="149"/>
      <c r="C2" s="149"/>
      <c r="D2" s="149"/>
      <c r="E2" s="149"/>
      <c r="F2" s="149"/>
      <c r="G2" s="150"/>
    </row>
    <row r="3" spans="1:7" ht="15.75" x14ac:dyDescent="0.25">
      <c r="A3" s="151" t="s">
        <v>0</v>
      </c>
      <c r="B3" s="152"/>
      <c r="C3" s="152" t="s">
        <v>1</v>
      </c>
      <c r="D3" s="152"/>
      <c r="E3" s="152"/>
      <c r="F3" s="152"/>
      <c r="G3" s="153"/>
    </row>
    <row r="4" spans="1:7" ht="15.75" x14ac:dyDescent="0.25">
      <c r="A4" s="142" t="s">
        <v>2</v>
      </c>
      <c r="B4" s="143"/>
      <c r="C4" s="143" t="s">
        <v>3</v>
      </c>
      <c r="D4" s="143"/>
      <c r="E4" s="143"/>
      <c r="F4" s="143"/>
      <c r="G4" s="144"/>
    </row>
    <row r="5" spans="1:7" ht="15.75" x14ac:dyDescent="0.25">
      <c r="A5" s="142" t="s">
        <v>4</v>
      </c>
      <c r="B5" s="143"/>
      <c r="C5" s="143" t="s">
        <v>5</v>
      </c>
      <c r="D5" s="143"/>
      <c r="E5" s="143"/>
      <c r="F5" s="143"/>
      <c r="G5" s="144"/>
    </row>
    <row r="6" spans="1:7" ht="15.75" x14ac:dyDescent="0.25">
      <c r="A6" s="142" t="s">
        <v>6</v>
      </c>
      <c r="B6" s="143"/>
      <c r="C6" s="157" t="s">
        <v>7</v>
      </c>
      <c r="D6" s="157"/>
      <c r="E6" s="157"/>
      <c r="F6" s="157"/>
      <c r="G6" s="158"/>
    </row>
    <row r="7" spans="1:7" ht="15.75" x14ac:dyDescent="0.25">
      <c r="A7" s="142" t="s">
        <v>8</v>
      </c>
      <c r="B7" s="143"/>
      <c r="C7" s="159">
        <v>46106</v>
      </c>
      <c r="D7" s="143"/>
      <c r="E7" s="143"/>
      <c r="F7" s="143"/>
      <c r="G7" s="144"/>
    </row>
    <row r="8" spans="1:7" ht="16.5" thickBot="1" x14ac:dyDescent="0.3">
      <c r="A8" s="36"/>
      <c r="B8" s="37"/>
      <c r="C8" s="37"/>
      <c r="D8" s="37"/>
      <c r="E8" s="37"/>
      <c r="F8" s="37"/>
      <c r="G8" s="38"/>
    </row>
    <row r="9" spans="1:7" ht="19.5" thickBot="1" x14ac:dyDescent="0.3">
      <c r="A9" s="160" t="s">
        <v>9</v>
      </c>
      <c r="B9" s="161"/>
      <c r="C9" s="161"/>
      <c r="D9" s="161"/>
      <c r="E9" s="161"/>
      <c r="F9" s="161"/>
      <c r="G9" s="162"/>
    </row>
    <row r="10" spans="1:7" ht="16.5" thickBot="1" x14ac:dyDescent="0.3">
      <c r="A10" s="39" t="s">
        <v>10</v>
      </c>
      <c r="B10" s="40" t="s">
        <v>11</v>
      </c>
      <c r="C10" s="41" t="s">
        <v>12</v>
      </c>
      <c r="D10" s="42" t="s">
        <v>13</v>
      </c>
      <c r="E10" s="43" t="s">
        <v>14</v>
      </c>
      <c r="F10" s="44" t="s">
        <v>15</v>
      </c>
      <c r="G10" s="45" t="s">
        <v>16</v>
      </c>
    </row>
    <row r="11" spans="1:7" ht="17.25" thickTop="1" thickBot="1" x14ac:dyDescent="0.3">
      <c r="A11" s="46">
        <v>1</v>
      </c>
      <c r="B11" s="163" t="s">
        <v>17</v>
      </c>
      <c r="C11" s="164"/>
      <c r="D11" s="164"/>
      <c r="E11" s="164"/>
      <c r="F11" s="165"/>
      <c r="G11" s="141"/>
    </row>
    <row r="12" spans="1:7" ht="17.25" thickTop="1" thickBot="1" x14ac:dyDescent="0.3">
      <c r="A12" s="166"/>
      <c r="B12" s="167"/>
      <c r="C12" s="167"/>
      <c r="D12" s="167"/>
      <c r="E12" s="167"/>
      <c r="F12" s="167"/>
      <c r="G12" s="168"/>
    </row>
    <row r="13" spans="1:7" ht="15.75" x14ac:dyDescent="0.25">
      <c r="A13" s="48">
        <f>+A11+0.01</f>
        <v>1.01</v>
      </c>
      <c r="B13" s="49" t="s">
        <v>18</v>
      </c>
      <c r="C13" s="50">
        <f>[1]VOLUMETRÍA!$C$7</f>
        <v>5011.63</v>
      </c>
      <c r="D13" s="51" t="s">
        <v>19</v>
      </c>
      <c r="E13" s="52">
        <v>0</v>
      </c>
      <c r="F13" s="53">
        <f t="shared" ref="F13:F16" si="0">ROUND(C13*E13,2)</f>
        <v>0</v>
      </c>
      <c r="G13" s="169">
        <f>SUM(F13:F16)</f>
        <v>0</v>
      </c>
    </row>
    <row r="14" spans="1:7" ht="15.75" x14ac:dyDescent="0.25">
      <c r="A14" s="54">
        <f t="shared" ref="A14:A16" si="1">+A13+0.01</f>
        <v>1.02</v>
      </c>
      <c r="B14" s="55" t="s">
        <v>20</v>
      </c>
      <c r="C14" s="56">
        <v>5</v>
      </c>
      <c r="D14" s="57" t="s">
        <v>21</v>
      </c>
      <c r="E14" s="58">
        <v>0</v>
      </c>
      <c r="F14" s="59">
        <f t="shared" si="0"/>
        <v>0</v>
      </c>
      <c r="G14" s="170"/>
    </row>
    <row r="15" spans="1:7" ht="15.75" x14ac:dyDescent="0.25">
      <c r="A15" s="54">
        <f t="shared" si="1"/>
        <v>1.03</v>
      </c>
      <c r="B15" s="55" t="s">
        <v>22</v>
      </c>
      <c r="C15" s="60">
        <v>1</v>
      </c>
      <c r="D15" s="61" t="s">
        <v>23</v>
      </c>
      <c r="E15" s="58">
        <v>0</v>
      </c>
      <c r="F15" s="59">
        <f t="shared" si="0"/>
        <v>0</v>
      </c>
      <c r="G15" s="170"/>
    </row>
    <row r="16" spans="1:7" ht="16.5" thickBot="1" x14ac:dyDescent="0.3">
      <c r="A16" s="54">
        <f t="shared" si="1"/>
        <v>1.04</v>
      </c>
      <c r="B16" s="55" t="s">
        <v>24</v>
      </c>
      <c r="C16" s="60">
        <v>896.18</v>
      </c>
      <c r="D16" s="62" t="s">
        <v>19</v>
      </c>
      <c r="E16" s="58">
        <v>0</v>
      </c>
      <c r="F16" s="59">
        <f t="shared" si="0"/>
        <v>0</v>
      </c>
      <c r="G16" s="171"/>
    </row>
    <row r="17" spans="1:7" ht="16.5" thickBot="1" x14ac:dyDescent="0.3">
      <c r="A17" s="63"/>
      <c r="B17" s="2"/>
      <c r="C17" s="3"/>
      <c r="D17" s="4"/>
      <c r="E17" s="5"/>
      <c r="F17" s="6"/>
      <c r="G17" s="64"/>
    </row>
    <row r="18" spans="1:7" ht="17.25" thickTop="1" thickBot="1" x14ac:dyDescent="0.3">
      <c r="A18" s="46">
        <v>2</v>
      </c>
      <c r="B18" s="163" t="s">
        <v>25</v>
      </c>
      <c r="C18" s="164"/>
      <c r="D18" s="164"/>
      <c r="E18" s="164"/>
      <c r="F18" s="165"/>
      <c r="G18" s="47"/>
    </row>
    <row r="19" spans="1:7" ht="17.25" thickTop="1" thickBot="1" x14ac:dyDescent="0.3">
      <c r="A19" s="166"/>
      <c r="B19" s="167"/>
      <c r="C19" s="167"/>
      <c r="D19" s="167"/>
      <c r="E19" s="167"/>
      <c r="F19" s="167"/>
      <c r="G19" s="168"/>
    </row>
    <row r="20" spans="1:7" ht="15.75" x14ac:dyDescent="0.25">
      <c r="A20" s="48">
        <f>+A18+0.01</f>
        <v>2.0099999999999998</v>
      </c>
      <c r="B20" s="49" t="s">
        <v>26</v>
      </c>
      <c r="C20" s="50">
        <f>[1]VOLUMETRÍA!$C$12</f>
        <v>5011.63</v>
      </c>
      <c r="D20" s="51" t="s">
        <v>19</v>
      </c>
      <c r="E20" s="52">
        <v>0</v>
      </c>
      <c r="F20" s="53">
        <f t="shared" ref="F20:F23" si="2">ROUND(C20*E20,2)</f>
        <v>0</v>
      </c>
      <c r="G20" s="169">
        <f>SUM(F20:F23)</f>
        <v>0</v>
      </c>
    </row>
    <row r="21" spans="1:7" ht="31.5" x14ac:dyDescent="0.25">
      <c r="A21" s="54">
        <f t="shared" ref="A21:A23" si="3">+A20+0.01</f>
        <v>2.0199999999999996</v>
      </c>
      <c r="B21" s="55" t="s">
        <v>27</v>
      </c>
      <c r="C21" s="56">
        <f>[1]VOLUMETRÍA!$F$16</f>
        <v>1503.489</v>
      </c>
      <c r="D21" s="57" t="s">
        <v>28</v>
      </c>
      <c r="E21" s="58">
        <v>0</v>
      </c>
      <c r="F21" s="59">
        <f t="shared" si="2"/>
        <v>0</v>
      </c>
      <c r="G21" s="170"/>
    </row>
    <row r="22" spans="1:7" ht="31.5" x14ac:dyDescent="0.25">
      <c r="A22" s="54">
        <f t="shared" si="3"/>
        <v>2.0299999999999994</v>
      </c>
      <c r="B22" s="55" t="s">
        <v>29</v>
      </c>
      <c r="C22" s="60">
        <f>[1]VOLUMETRÍA!$E$22</f>
        <v>1503.489</v>
      </c>
      <c r="D22" s="57" t="s">
        <v>28</v>
      </c>
      <c r="E22" s="58">
        <v>0</v>
      </c>
      <c r="F22" s="59">
        <f t="shared" si="2"/>
        <v>0</v>
      </c>
      <c r="G22" s="170"/>
    </row>
    <row r="23" spans="1:7" ht="32.25" thickBot="1" x14ac:dyDescent="0.3">
      <c r="A23" s="65">
        <f t="shared" si="3"/>
        <v>2.0399999999999991</v>
      </c>
      <c r="B23" s="66" t="s">
        <v>30</v>
      </c>
      <c r="C23" s="67">
        <f>[1]VOLUMETRÍA!$B$18</f>
        <v>1954.5357000000001</v>
      </c>
      <c r="D23" s="68" t="s">
        <v>28</v>
      </c>
      <c r="E23" s="69">
        <v>0</v>
      </c>
      <c r="F23" s="70">
        <f t="shared" si="2"/>
        <v>0</v>
      </c>
      <c r="G23" s="171"/>
    </row>
    <row r="24" spans="1:7" ht="16.5" thickBot="1" x14ac:dyDescent="0.3">
      <c r="A24" s="71"/>
      <c r="B24" s="7"/>
      <c r="C24" s="3"/>
      <c r="D24" s="8"/>
      <c r="E24" s="9"/>
      <c r="F24" s="6"/>
      <c r="G24" s="64"/>
    </row>
    <row r="25" spans="1:7" ht="16.5" thickBot="1" x14ac:dyDescent="0.3">
      <c r="A25" s="154" t="s">
        <v>31</v>
      </c>
      <c r="B25" s="155"/>
      <c r="C25" s="155"/>
      <c r="D25" s="155"/>
      <c r="E25" s="155"/>
      <c r="F25" s="155"/>
      <c r="G25" s="156"/>
    </row>
    <row r="26" spans="1:7" ht="16.5" thickBot="1" x14ac:dyDescent="0.3">
      <c r="A26" s="72"/>
      <c r="B26" s="73"/>
      <c r="C26" s="74"/>
      <c r="D26" s="75"/>
      <c r="E26" s="76"/>
      <c r="F26" s="77"/>
      <c r="G26" s="78"/>
    </row>
    <row r="27" spans="1:7" ht="17.25" thickTop="1" thickBot="1" x14ac:dyDescent="0.3">
      <c r="A27" s="46">
        <v>1</v>
      </c>
      <c r="B27" s="163" t="s">
        <v>32</v>
      </c>
      <c r="C27" s="164"/>
      <c r="D27" s="164"/>
      <c r="E27" s="164"/>
      <c r="F27" s="165"/>
      <c r="G27" s="47"/>
    </row>
    <row r="28" spans="1:7" ht="17.25" thickTop="1" thickBot="1" x14ac:dyDescent="0.3">
      <c r="A28" s="166"/>
      <c r="B28" s="167"/>
      <c r="C28" s="167"/>
      <c r="D28" s="167"/>
      <c r="E28" s="167"/>
      <c r="F28" s="167"/>
      <c r="G28" s="168"/>
    </row>
    <row r="29" spans="1:7" ht="31.5" x14ac:dyDescent="0.25">
      <c r="A29" s="48">
        <f>+A27+0.01</f>
        <v>1.01</v>
      </c>
      <c r="B29" s="79" t="s">
        <v>33</v>
      </c>
      <c r="C29" s="80">
        <f>[1]VOLUMETRÍA!$F$60</f>
        <v>72.600000000000009</v>
      </c>
      <c r="D29" s="81" t="s">
        <v>28</v>
      </c>
      <c r="E29" s="52">
        <v>0</v>
      </c>
      <c r="F29" s="53">
        <f t="shared" ref="F29:F31" si="4">ROUND(C29*E29,2)</f>
        <v>0</v>
      </c>
      <c r="G29" s="169">
        <f>SUM(F29:F32)</f>
        <v>0</v>
      </c>
    </row>
    <row r="30" spans="1:7" ht="31.5" x14ac:dyDescent="0.25">
      <c r="A30" s="54">
        <f t="shared" ref="A30:A32" si="5">+A29+0.01</f>
        <v>1.02</v>
      </c>
      <c r="B30" s="55" t="s">
        <v>34</v>
      </c>
      <c r="C30" s="82">
        <f>[1]VOLUMETRÍA!$E$76</f>
        <v>124.56359999999999</v>
      </c>
      <c r="D30" s="57" t="s">
        <v>28</v>
      </c>
      <c r="E30" s="58">
        <v>0</v>
      </c>
      <c r="F30" s="59">
        <f>ROUND(C30*E30,2)</f>
        <v>0</v>
      </c>
      <c r="G30" s="170"/>
    </row>
    <row r="31" spans="1:7" ht="15.75" x14ac:dyDescent="0.25">
      <c r="A31" s="54">
        <f t="shared" si="5"/>
        <v>1.03</v>
      </c>
      <c r="B31" s="55" t="s">
        <v>35</v>
      </c>
      <c r="C31" s="83">
        <f>[1]VOLUMETRÍA!$B$90</f>
        <v>119.69902500000001</v>
      </c>
      <c r="D31" s="57" t="s">
        <v>28</v>
      </c>
      <c r="E31" s="58">
        <v>0</v>
      </c>
      <c r="F31" s="59">
        <f t="shared" si="4"/>
        <v>0</v>
      </c>
      <c r="G31" s="170"/>
    </row>
    <row r="32" spans="1:7" ht="32.25" thickBot="1" x14ac:dyDescent="0.3">
      <c r="A32" s="65">
        <f t="shared" si="5"/>
        <v>1.04</v>
      </c>
      <c r="B32" s="66" t="s">
        <v>30</v>
      </c>
      <c r="C32" s="84">
        <f>[1]VOLUMETRÍA!$B$93</f>
        <v>100.70394750000001</v>
      </c>
      <c r="D32" s="68" t="s">
        <v>28</v>
      </c>
      <c r="E32" s="69">
        <v>0</v>
      </c>
      <c r="F32" s="70">
        <f>ROUND(C32*E32,2)</f>
        <v>0</v>
      </c>
      <c r="G32" s="171"/>
    </row>
    <row r="33" spans="1:7" ht="16.5" thickBot="1" x14ac:dyDescent="0.3">
      <c r="A33" s="85"/>
      <c r="B33" s="10"/>
      <c r="C33" s="3"/>
      <c r="D33" s="11"/>
      <c r="E33" s="9"/>
      <c r="F33" s="12"/>
      <c r="G33" s="86"/>
    </row>
    <row r="34" spans="1:7" ht="17.25" thickTop="1" thickBot="1" x14ac:dyDescent="0.3">
      <c r="A34" s="46">
        <v>2</v>
      </c>
      <c r="B34" s="163" t="s">
        <v>36</v>
      </c>
      <c r="C34" s="164"/>
      <c r="D34" s="164"/>
      <c r="E34" s="164"/>
      <c r="F34" s="165"/>
      <c r="G34" s="47"/>
    </row>
    <row r="35" spans="1:7" ht="17.25" thickTop="1" thickBot="1" x14ac:dyDescent="0.3">
      <c r="A35" s="166"/>
      <c r="B35" s="167"/>
      <c r="C35" s="167"/>
      <c r="D35" s="167"/>
      <c r="E35" s="167"/>
      <c r="F35" s="167"/>
      <c r="G35" s="168"/>
    </row>
    <row r="36" spans="1:7" ht="47.25" x14ac:dyDescent="0.25">
      <c r="A36" s="48">
        <f>+A34+0.01</f>
        <v>2.0099999999999998</v>
      </c>
      <c r="B36" s="79" t="s">
        <v>37</v>
      </c>
      <c r="C36" s="87">
        <f>[1]VOLUMETRÍA!$E$68</f>
        <v>19.8</v>
      </c>
      <c r="D36" s="81" t="s">
        <v>28</v>
      </c>
      <c r="E36" s="87">
        <v>0</v>
      </c>
      <c r="F36" s="53">
        <f>ROUND(C36*E36,2)</f>
        <v>0</v>
      </c>
      <c r="G36" s="175">
        <f>SUM(F36:F42)</f>
        <v>0</v>
      </c>
    </row>
    <row r="37" spans="1:7" ht="47.25" x14ac:dyDescent="0.25">
      <c r="A37" s="54">
        <f t="shared" ref="A37:A42" si="6">+A36+0.01</f>
        <v>2.0199999999999996</v>
      </c>
      <c r="B37" s="55" t="s">
        <v>38</v>
      </c>
      <c r="C37" s="88">
        <f>[1]VOLUMETRÍA!$E$84</f>
        <v>31.140899999999998</v>
      </c>
      <c r="D37" s="57" t="s">
        <v>28</v>
      </c>
      <c r="E37" s="89">
        <v>0</v>
      </c>
      <c r="F37" s="59">
        <f>ROUND(C37*E37,2)</f>
        <v>0</v>
      </c>
      <c r="G37" s="176"/>
    </row>
    <row r="38" spans="1:7" ht="47.25" x14ac:dyDescent="0.25">
      <c r="A38" s="54">
        <f t="shared" si="6"/>
        <v>2.0299999999999994</v>
      </c>
      <c r="B38" s="55" t="s">
        <v>39</v>
      </c>
      <c r="C38" s="89">
        <f>[1]VOLUMETRÍA!$E$127</f>
        <v>10.096240000000002</v>
      </c>
      <c r="D38" s="57" t="s">
        <v>28</v>
      </c>
      <c r="E38" s="89">
        <v>0</v>
      </c>
      <c r="F38" s="59">
        <f t="shared" ref="F38" si="7">ROUND(C38*E38,2)</f>
        <v>0</v>
      </c>
      <c r="G38" s="176"/>
    </row>
    <row r="39" spans="1:7" ht="47.25" x14ac:dyDescent="0.25">
      <c r="A39" s="54">
        <f t="shared" si="6"/>
        <v>2.0399999999999991</v>
      </c>
      <c r="B39" s="55" t="s">
        <v>40</v>
      </c>
      <c r="C39" s="89">
        <f>[1]VOLUMETRÍA!$E$130</f>
        <v>10.096240000000002</v>
      </c>
      <c r="D39" s="57" t="s">
        <v>28</v>
      </c>
      <c r="E39" s="89">
        <v>0</v>
      </c>
      <c r="F39" s="59">
        <f>ROUND(C39*E39,2)</f>
        <v>0</v>
      </c>
      <c r="G39" s="176"/>
    </row>
    <row r="40" spans="1:7" ht="47.25" x14ac:dyDescent="0.25">
      <c r="A40" s="54">
        <f t="shared" si="6"/>
        <v>2.0499999999999989</v>
      </c>
      <c r="B40" s="90" t="s">
        <v>41</v>
      </c>
      <c r="C40" s="89">
        <f>[1]VOLUMETRÍA!$E$135</f>
        <v>0.58450000000000002</v>
      </c>
      <c r="D40" s="57" t="s">
        <v>28</v>
      </c>
      <c r="E40" s="89">
        <v>0</v>
      </c>
      <c r="F40" s="59">
        <f>ROUND(C40*E40,2)</f>
        <v>0</v>
      </c>
      <c r="G40" s="176"/>
    </row>
    <row r="41" spans="1:7" ht="47.25" x14ac:dyDescent="0.25">
      <c r="A41" s="54">
        <f t="shared" si="6"/>
        <v>2.0599999999999987</v>
      </c>
      <c r="B41" s="55" t="s">
        <v>42</v>
      </c>
      <c r="C41" s="88">
        <f>[1]VOLUMETRÍA!$F$122</f>
        <v>11.978399999999999</v>
      </c>
      <c r="D41" s="57" t="s">
        <v>28</v>
      </c>
      <c r="E41" s="89">
        <v>0</v>
      </c>
      <c r="F41" s="59">
        <f>ROUND(C41*E41,2)</f>
        <v>0</v>
      </c>
      <c r="G41" s="176"/>
    </row>
    <row r="42" spans="1:7" ht="32.25" thickBot="1" x14ac:dyDescent="0.3">
      <c r="A42" s="65">
        <f t="shared" si="6"/>
        <v>2.0699999999999985</v>
      </c>
      <c r="B42" s="66" t="s">
        <v>43</v>
      </c>
      <c r="C42" s="91">
        <f>[1]VOLUMETRÍA!$B$96</f>
        <v>9.5281800000000008</v>
      </c>
      <c r="D42" s="68" t="s">
        <v>28</v>
      </c>
      <c r="E42" s="91">
        <v>0</v>
      </c>
      <c r="F42" s="70">
        <f t="shared" ref="F42" si="8">ROUND(C42*E42,2)</f>
        <v>0</v>
      </c>
      <c r="G42" s="177"/>
    </row>
    <row r="43" spans="1:7" ht="16.5" thickBot="1" x14ac:dyDescent="0.3">
      <c r="A43" s="92"/>
      <c r="B43" s="13"/>
      <c r="C43" s="14"/>
      <c r="D43" s="15"/>
      <c r="E43" s="1"/>
      <c r="F43" s="16"/>
      <c r="G43" s="93"/>
    </row>
    <row r="44" spans="1:7" ht="17.25" thickTop="1" thickBot="1" x14ac:dyDescent="0.3">
      <c r="A44" s="46">
        <v>3</v>
      </c>
      <c r="B44" s="163" t="s">
        <v>44</v>
      </c>
      <c r="C44" s="164"/>
      <c r="D44" s="164"/>
      <c r="E44" s="164"/>
      <c r="F44" s="165"/>
      <c r="G44" s="47"/>
    </row>
    <row r="45" spans="1:7" ht="17.25" thickTop="1" thickBot="1" x14ac:dyDescent="0.3">
      <c r="A45" s="178"/>
      <c r="B45" s="179"/>
      <c r="C45" s="179"/>
      <c r="D45" s="179"/>
      <c r="E45" s="179"/>
      <c r="F45" s="179"/>
      <c r="G45" s="180"/>
    </row>
    <row r="46" spans="1:7" ht="47.25" x14ac:dyDescent="0.25">
      <c r="A46" s="48">
        <f>+A44+0.01</f>
        <v>3.01</v>
      </c>
      <c r="B46" s="79" t="s">
        <v>45</v>
      </c>
      <c r="C46" s="80">
        <f>[1]VOLUMETRÍA!$F$108</f>
        <v>166.0848</v>
      </c>
      <c r="D46" s="81" t="s">
        <v>46</v>
      </c>
      <c r="E46" s="52">
        <v>0</v>
      </c>
      <c r="F46" s="53">
        <f>ROUND(C46*E46,2)</f>
        <v>0</v>
      </c>
      <c r="G46" s="169">
        <f>SUM(F46:F47)</f>
        <v>0</v>
      </c>
    </row>
    <row r="47" spans="1:7" ht="48" thickBot="1" x14ac:dyDescent="0.3">
      <c r="A47" s="65">
        <f t="shared" ref="A47" si="9">+A46+0.01</f>
        <v>3.0199999999999996</v>
      </c>
      <c r="B47" s="66" t="s">
        <v>47</v>
      </c>
      <c r="C47" s="94">
        <f>[1]VOLUMETRÍA!$F$113</f>
        <v>415.21199999999999</v>
      </c>
      <c r="D47" s="68" t="s">
        <v>46</v>
      </c>
      <c r="E47" s="69">
        <v>0</v>
      </c>
      <c r="F47" s="70">
        <f t="shared" ref="F47" si="10">ROUND(C47*E47,2)</f>
        <v>0</v>
      </c>
      <c r="G47" s="171"/>
    </row>
    <row r="48" spans="1:7" ht="16.5" thickBot="1" x14ac:dyDescent="0.3">
      <c r="A48" s="95"/>
      <c r="B48" s="17"/>
      <c r="C48" s="3"/>
      <c r="D48" s="18"/>
      <c r="E48" s="5"/>
      <c r="F48" s="16"/>
      <c r="G48" s="96"/>
    </row>
    <row r="49" spans="1:7" ht="17.25" thickTop="1" thickBot="1" x14ac:dyDescent="0.3">
      <c r="A49" s="46">
        <v>4</v>
      </c>
      <c r="B49" s="163" t="s">
        <v>48</v>
      </c>
      <c r="C49" s="164"/>
      <c r="D49" s="164"/>
      <c r="E49" s="164"/>
      <c r="F49" s="165"/>
      <c r="G49" s="47"/>
    </row>
    <row r="50" spans="1:7" ht="17.25" thickTop="1" thickBot="1" x14ac:dyDescent="0.3">
      <c r="A50" s="166"/>
      <c r="B50" s="167"/>
      <c r="C50" s="167"/>
      <c r="D50" s="167"/>
      <c r="E50" s="167"/>
      <c r="F50" s="167"/>
      <c r="G50" s="168"/>
    </row>
    <row r="51" spans="1:7" ht="15.75" x14ac:dyDescent="0.25">
      <c r="A51" s="48">
        <f>+A49+0.01</f>
        <v>4.01</v>
      </c>
      <c r="B51" s="79" t="s">
        <v>49</v>
      </c>
      <c r="C51" s="80">
        <f>[1]VOLUMETRÍA!$H$147</f>
        <v>830.42399999999998</v>
      </c>
      <c r="D51" s="81" t="s">
        <v>46</v>
      </c>
      <c r="E51" s="52">
        <v>0</v>
      </c>
      <c r="F51" s="97">
        <f>ROUND(C51*E51,2)</f>
        <v>0</v>
      </c>
      <c r="G51" s="172">
        <f>SUM(F51:F55)</f>
        <v>0</v>
      </c>
    </row>
    <row r="52" spans="1:7" ht="31.5" x14ac:dyDescent="0.25">
      <c r="A52" s="54">
        <f t="shared" ref="A52:A55" si="11">+A51+0.01</f>
        <v>4.0199999999999996</v>
      </c>
      <c r="B52" s="55" t="s">
        <v>50</v>
      </c>
      <c r="C52" s="82">
        <f>[1]VOLUMETRÍA!$B$159</f>
        <v>204.38040000000001</v>
      </c>
      <c r="D52" s="57" t="s">
        <v>46</v>
      </c>
      <c r="E52" s="58">
        <v>0</v>
      </c>
      <c r="F52" s="98">
        <f t="shared" ref="F52:F55" si="12">ROUND(C52*E52,2)</f>
        <v>0</v>
      </c>
      <c r="G52" s="173"/>
    </row>
    <row r="53" spans="1:7" ht="15.75" x14ac:dyDescent="0.25">
      <c r="A53" s="54">
        <f t="shared" si="11"/>
        <v>4.0299999999999994</v>
      </c>
      <c r="B53" s="90" t="s">
        <v>51</v>
      </c>
      <c r="C53" s="83">
        <f>[1]VOLUMETRÍA!$B$156</f>
        <v>1034.8044</v>
      </c>
      <c r="D53" s="57" t="s">
        <v>46</v>
      </c>
      <c r="E53" s="58">
        <v>0</v>
      </c>
      <c r="F53" s="98">
        <f t="shared" si="12"/>
        <v>0</v>
      </c>
      <c r="G53" s="173"/>
    </row>
    <row r="54" spans="1:7" ht="15.75" x14ac:dyDescent="0.25">
      <c r="A54" s="54">
        <f t="shared" si="11"/>
        <v>4.0399999999999991</v>
      </c>
      <c r="B54" s="55" t="s">
        <v>52</v>
      </c>
      <c r="C54" s="82">
        <f>[1]VOLUMETRÍA!$B$162</f>
        <v>271.60599999999999</v>
      </c>
      <c r="D54" s="57" t="s">
        <v>53</v>
      </c>
      <c r="E54" s="58">
        <v>0</v>
      </c>
      <c r="F54" s="98">
        <f t="shared" si="12"/>
        <v>0</v>
      </c>
      <c r="G54" s="173"/>
    </row>
    <row r="55" spans="1:7" ht="16.5" thickBot="1" x14ac:dyDescent="0.3">
      <c r="A55" s="65">
        <f t="shared" si="11"/>
        <v>4.0499999999999989</v>
      </c>
      <c r="B55" s="99" t="s">
        <v>54</v>
      </c>
      <c r="C55" s="84">
        <f>[1]VOLUMETRÍA!$C$166</f>
        <v>10.440000000000001</v>
      </c>
      <c r="D55" s="68" t="s">
        <v>53</v>
      </c>
      <c r="E55" s="69">
        <v>0</v>
      </c>
      <c r="F55" s="100">
        <f t="shared" si="12"/>
        <v>0</v>
      </c>
      <c r="G55" s="174"/>
    </row>
    <row r="56" spans="1:7" ht="16.5" thickBot="1" x14ac:dyDescent="0.3">
      <c r="A56" s="95"/>
      <c r="B56" s="7"/>
      <c r="C56" s="3"/>
      <c r="D56" s="18"/>
      <c r="E56" s="5"/>
      <c r="F56" s="16"/>
      <c r="G56" s="93"/>
    </row>
    <row r="57" spans="1:7" ht="17.25" thickTop="1" thickBot="1" x14ac:dyDescent="0.3">
      <c r="A57" s="46">
        <v>5</v>
      </c>
      <c r="B57" s="163" t="s">
        <v>55</v>
      </c>
      <c r="C57" s="164"/>
      <c r="D57" s="164"/>
      <c r="E57" s="164"/>
      <c r="F57" s="165"/>
      <c r="G57" s="47"/>
    </row>
    <row r="58" spans="1:7" ht="17.25" thickTop="1" thickBot="1" x14ac:dyDescent="0.3">
      <c r="A58" s="178"/>
      <c r="B58" s="179"/>
      <c r="C58" s="179"/>
      <c r="D58" s="179"/>
      <c r="E58" s="179"/>
      <c r="F58" s="179"/>
      <c r="G58" s="180"/>
    </row>
    <row r="59" spans="1:7" ht="15.75" x14ac:dyDescent="0.25">
      <c r="A59" s="48">
        <f>+A57+0.01</f>
        <v>5.01</v>
      </c>
      <c r="B59" s="79" t="s">
        <v>56</v>
      </c>
      <c r="C59" s="80">
        <f>[1]VOLUMETRÍA!$B$156</f>
        <v>1034.8044</v>
      </c>
      <c r="D59" s="81" t="s">
        <v>46</v>
      </c>
      <c r="E59" s="52">
        <v>0</v>
      </c>
      <c r="F59" s="53">
        <f>ROUND(C59*E59,2)</f>
        <v>0</v>
      </c>
      <c r="G59" s="169">
        <f>SUM(F59:F60)</f>
        <v>0</v>
      </c>
    </row>
    <row r="60" spans="1:7" ht="16.5" thickBot="1" x14ac:dyDescent="0.3">
      <c r="A60" s="65">
        <f t="shared" ref="A60" si="13">+A59+0.01</f>
        <v>5.0199999999999996</v>
      </c>
      <c r="B60" s="66" t="s">
        <v>57</v>
      </c>
      <c r="C60" s="94">
        <f>[1]VOLUMETRÍA!$B$156</f>
        <v>1034.8044</v>
      </c>
      <c r="D60" s="68" t="s">
        <v>46</v>
      </c>
      <c r="E60" s="69">
        <v>0</v>
      </c>
      <c r="F60" s="70">
        <f t="shared" ref="F60" si="14">ROUND(C60*E60,2)</f>
        <v>0</v>
      </c>
      <c r="G60" s="171"/>
    </row>
    <row r="61" spans="1:7" ht="16.5" thickBot="1" x14ac:dyDescent="0.3">
      <c r="A61" s="95"/>
      <c r="B61" s="17"/>
      <c r="C61" s="3"/>
      <c r="D61" s="18"/>
      <c r="E61" s="9"/>
      <c r="F61" s="12"/>
      <c r="G61" s="86"/>
    </row>
    <row r="62" spans="1:7" ht="17.25" thickTop="1" thickBot="1" x14ac:dyDescent="0.3">
      <c r="A62" s="46">
        <v>6</v>
      </c>
      <c r="B62" s="163" t="s">
        <v>58</v>
      </c>
      <c r="C62" s="164"/>
      <c r="D62" s="164"/>
      <c r="E62" s="164"/>
      <c r="F62" s="165"/>
      <c r="G62" s="47"/>
    </row>
    <row r="63" spans="1:7" ht="17.25" thickTop="1" thickBot="1" x14ac:dyDescent="0.3">
      <c r="A63" s="178"/>
      <c r="B63" s="179"/>
      <c r="C63" s="179"/>
      <c r="D63" s="179"/>
      <c r="E63" s="179"/>
      <c r="F63" s="179"/>
      <c r="G63" s="180"/>
    </row>
    <row r="64" spans="1:7" ht="15.75" x14ac:dyDescent="0.25">
      <c r="A64" s="48">
        <f>+A62+0.01</f>
        <v>6.01</v>
      </c>
      <c r="B64" s="79" t="s">
        <v>59</v>
      </c>
      <c r="C64" s="80">
        <v>1</v>
      </c>
      <c r="D64" s="81" t="s">
        <v>60</v>
      </c>
      <c r="E64" s="52">
        <v>0</v>
      </c>
      <c r="F64" s="53">
        <f>ROUND(C64*E64,2)</f>
        <v>0</v>
      </c>
      <c r="G64" s="181">
        <f>SUM(F64:F65)</f>
        <v>0</v>
      </c>
    </row>
    <row r="65" spans="1:7" ht="32.25" thickBot="1" x14ac:dyDescent="0.3">
      <c r="A65" s="65">
        <f>+A64+0.01</f>
        <v>6.02</v>
      </c>
      <c r="B65" s="66" t="s">
        <v>61</v>
      </c>
      <c r="C65" s="94">
        <f>[1]VOLUMETRÍA!$B$538</f>
        <v>26</v>
      </c>
      <c r="D65" s="68" t="s">
        <v>60</v>
      </c>
      <c r="E65" s="69">
        <v>0</v>
      </c>
      <c r="F65" s="70">
        <f>ROUND(C65*E65,2)</f>
        <v>0</v>
      </c>
      <c r="G65" s="182"/>
    </row>
    <row r="66" spans="1:7" ht="16.5" thickBot="1" x14ac:dyDescent="0.3">
      <c r="A66" s="95"/>
      <c r="B66" s="7"/>
      <c r="C66" s="3"/>
      <c r="D66" s="18"/>
      <c r="E66" s="9"/>
      <c r="F66" s="16"/>
      <c r="G66" s="93"/>
    </row>
    <row r="67" spans="1:7" ht="16.5" thickBot="1" x14ac:dyDescent="0.3">
      <c r="A67" s="154" t="s">
        <v>62</v>
      </c>
      <c r="B67" s="155"/>
      <c r="C67" s="155"/>
      <c r="D67" s="155"/>
      <c r="E67" s="155"/>
      <c r="F67" s="155"/>
      <c r="G67" s="156"/>
    </row>
    <row r="68" spans="1:7" ht="16.5" thickBot="1" x14ac:dyDescent="0.3">
      <c r="A68" s="101"/>
      <c r="B68" s="19"/>
      <c r="C68" s="20"/>
      <c r="D68" s="20"/>
      <c r="E68" s="21"/>
      <c r="F68" s="20"/>
      <c r="G68" s="102"/>
    </row>
    <row r="69" spans="1:7" ht="17.25" thickTop="1" thickBot="1" x14ac:dyDescent="0.3">
      <c r="A69" s="46">
        <v>1</v>
      </c>
      <c r="B69" s="163" t="s">
        <v>63</v>
      </c>
      <c r="C69" s="164"/>
      <c r="D69" s="164"/>
      <c r="E69" s="164"/>
      <c r="F69" s="165"/>
      <c r="G69" s="47"/>
    </row>
    <row r="70" spans="1:7" ht="17.25" thickTop="1" thickBot="1" x14ac:dyDescent="0.3">
      <c r="A70" s="46">
        <f>+A69+0.01</f>
        <v>1.01</v>
      </c>
      <c r="B70" s="163" t="s">
        <v>32</v>
      </c>
      <c r="C70" s="164"/>
      <c r="D70" s="164"/>
      <c r="E70" s="164"/>
      <c r="F70" s="165"/>
      <c r="G70" s="47"/>
    </row>
    <row r="71" spans="1:7" ht="17.25" thickTop="1" thickBot="1" x14ac:dyDescent="0.3">
      <c r="A71" s="166"/>
      <c r="B71" s="167"/>
      <c r="C71" s="167"/>
      <c r="D71" s="167"/>
      <c r="E71" s="167"/>
      <c r="F71" s="167"/>
      <c r="G71" s="168"/>
    </row>
    <row r="72" spans="1:7" ht="15.75" x14ac:dyDescent="0.25">
      <c r="A72" s="48">
        <v>1.02</v>
      </c>
      <c r="B72" s="79" t="s">
        <v>64</v>
      </c>
      <c r="C72" s="80">
        <v>17.329999999999998</v>
      </c>
      <c r="D72" s="81" t="s">
        <v>65</v>
      </c>
      <c r="E72" s="52">
        <v>0</v>
      </c>
      <c r="F72" s="53">
        <f>ROUND(C72*E72,2)</f>
        <v>0</v>
      </c>
      <c r="G72" s="169">
        <f>SUM(F72:F73)</f>
        <v>0</v>
      </c>
    </row>
    <row r="73" spans="1:7" ht="32.25" thickBot="1" x14ac:dyDescent="0.3">
      <c r="A73" s="65">
        <f>A72+0.01</f>
        <v>1.03</v>
      </c>
      <c r="B73" s="66" t="s">
        <v>30</v>
      </c>
      <c r="C73" s="94">
        <v>22.52</v>
      </c>
      <c r="D73" s="68" t="s">
        <v>66</v>
      </c>
      <c r="E73" s="69">
        <v>0</v>
      </c>
      <c r="F73" s="70">
        <f>ROUND(C73*E73,2)</f>
        <v>0</v>
      </c>
      <c r="G73" s="171"/>
    </row>
    <row r="74" spans="1:7" ht="16.5" thickBot="1" x14ac:dyDescent="0.3">
      <c r="A74" s="101"/>
      <c r="B74" s="19"/>
      <c r="C74" s="20"/>
      <c r="D74" s="20"/>
      <c r="E74" s="21"/>
      <c r="F74" s="20"/>
      <c r="G74" s="102"/>
    </row>
    <row r="75" spans="1:7" ht="17.25" thickTop="1" thickBot="1" x14ac:dyDescent="0.3">
      <c r="A75" s="46">
        <f>+A70+0.01</f>
        <v>1.02</v>
      </c>
      <c r="B75" s="163" t="s">
        <v>36</v>
      </c>
      <c r="C75" s="164"/>
      <c r="D75" s="164"/>
      <c r="E75" s="164"/>
      <c r="F75" s="165"/>
      <c r="G75" s="47"/>
    </row>
    <row r="76" spans="1:7" ht="17.25" thickTop="1" thickBot="1" x14ac:dyDescent="0.3">
      <c r="A76" s="166"/>
      <c r="B76" s="167"/>
      <c r="C76" s="167"/>
      <c r="D76" s="167"/>
      <c r="E76" s="167"/>
      <c r="F76" s="167"/>
      <c r="G76" s="168"/>
    </row>
    <row r="77" spans="1:7" ht="31.5" x14ac:dyDescent="0.25">
      <c r="A77" s="48">
        <f>+A72+0.01</f>
        <v>1.03</v>
      </c>
      <c r="B77" s="79" t="s">
        <v>67</v>
      </c>
      <c r="C77" s="80">
        <v>17.329999999999998</v>
      </c>
      <c r="D77" s="81" t="s">
        <v>65</v>
      </c>
      <c r="E77" s="52">
        <v>0</v>
      </c>
      <c r="F77" s="53">
        <f t="shared" ref="F77" si="15">ROUND(C77*E77,2)</f>
        <v>0</v>
      </c>
      <c r="G77" s="169">
        <f>SUM(F77:F78)</f>
        <v>0</v>
      </c>
    </row>
    <row r="78" spans="1:7" ht="48" thickBot="1" x14ac:dyDescent="0.3">
      <c r="A78" s="65">
        <f>A77+0.01</f>
        <v>1.04</v>
      </c>
      <c r="B78" s="66" t="s">
        <v>68</v>
      </c>
      <c r="C78" s="94">
        <v>150</v>
      </c>
      <c r="D78" s="68" t="s">
        <v>53</v>
      </c>
      <c r="E78" s="69">
        <v>0</v>
      </c>
      <c r="F78" s="70">
        <f>ROUND(C78*E78,2)</f>
        <v>0</v>
      </c>
      <c r="G78" s="171"/>
    </row>
    <row r="79" spans="1:7" ht="16.5" thickBot="1" x14ac:dyDescent="0.3">
      <c r="A79" s="101"/>
      <c r="B79" s="19"/>
      <c r="C79" s="20"/>
      <c r="D79" s="20"/>
      <c r="E79" s="21"/>
      <c r="F79" s="20"/>
      <c r="G79" s="102"/>
    </row>
    <row r="80" spans="1:7" ht="17.25" thickTop="1" thickBot="1" x14ac:dyDescent="0.3">
      <c r="A80" s="46">
        <v>2</v>
      </c>
      <c r="B80" s="163" t="s">
        <v>69</v>
      </c>
      <c r="C80" s="164"/>
      <c r="D80" s="164"/>
      <c r="E80" s="164"/>
      <c r="F80" s="165"/>
      <c r="G80" s="47"/>
    </row>
    <row r="81" spans="1:7" ht="17.25" thickTop="1" thickBot="1" x14ac:dyDescent="0.3">
      <c r="A81" s="46">
        <f>+A80+0.01</f>
        <v>2.0099999999999998</v>
      </c>
      <c r="B81" s="163" t="s">
        <v>32</v>
      </c>
      <c r="C81" s="164"/>
      <c r="D81" s="164"/>
      <c r="E81" s="164"/>
      <c r="F81" s="165"/>
      <c r="G81" s="47"/>
    </row>
    <row r="82" spans="1:7" ht="17.25" thickTop="1" thickBot="1" x14ac:dyDescent="0.3">
      <c r="A82" s="166"/>
      <c r="B82" s="167"/>
      <c r="C82" s="167"/>
      <c r="D82" s="167"/>
      <c r="E82" s="167"/>
      <c r="F82" s="167"/>
      <c r="G82" s="168"/>
    </row>
    <row r="83" spans="1:7" ht="31.5" x14ac:dyDescent="0.25">
      <c r="A83" s="48">
        <v>2.02</v>
      </c>
      <c r="B83" s="79" t="s">
        <v>70</v>
      </c>
      <c r="C83" s="80">
        <f>[1]VOLUMETRÍA!$E$493</f>
        <v>102.5577</v>
      </c>
      <c r="D83" s="81" t="s">
        <v>65</v>
      </c>
      <c r="E83" s="52">
        <v>0</v>
      </c>
      <c r="F83" s="97">
        <f>ROUND(C83*E83,2)</f>
        <v>0</v>
      </c>
      <c r="G83" s="175">
        <f>SUM(F83:F85)</f>
        <v>0</v>
      </c>
    </row>
    <row r="84" spans="1:7" ht="47.25" x14ac:dyDescent="0.25">
      <c r="A84" s="54">
        <f>+A83+0.01</f>
        <v>2.0299999999999998</v>
      </c>
      <c r="B84" s="55" t="s">
        <v>71</v>
      </c>
      <c r="C84" s="82">
        <f>[1]VOLUMETRÍA!$F$499</f>
        <v>102.5577</v>
      </c>
      <c r="D84" s="57" t="s">
        <v>65</v>
      </c>
      <c r="E84" s="58">
        <v>0</v>
      </c>
      <c r="F84" s="98">
        <f t="shared" ref="F84" si="16">ROUND(C84*E84,2)</f>
        <v>0</v>
      </c>
      <c r="G84" s="176"/>
    </row>
    <row r="85" spans="1:7" ht="32.25" thickBot="1" x14ac:dyDescent="0.3">
      <c r="A85" s="65">
        <f t="shared" ref="A85" si="17">+A84+0.01</f>
        <v>2.0399999999999996</v>
      </c>
      <c r="B85" s="99" t="s">
        <v>30</v>
      </c>
      <c r="C85" s="84">
        <f>[1]VOLUMETRÍA!$B$495</f>
        <v>133.32500999999999</v>
      </c>
      <c r="D85" s="68" t="s">
        <v>66</v>
      </c>
      <c r="E85" s="69">
        <v>0</v>
      </c>
      <c r="F85" s="100">
        <f>ROUND(C85*E85,2)</f>
        <v>0</v>
      </c>
      <c r="G85" s="177"/>
    </row>
    <row r="86" spans="1:7" ht="16.5" thickBot="1" x14ac:dyDescent="0.3">
      <c r="A86" s="101"/>
      <c r="B86" s="19"/>
      <c r="C86" s="20"/>
      <c r="D86" s="20"/>
      <c r="E86" s="22"/>
      <c r="F86" s="20"/>
      <c r="G86" s="102"/>
    </row>
    <row r="87" spans="1:7" ht="17.25" thickTop="1" thickBot="1" x14ac:dyDescent="0.3">
      <c r="A87" s="46">
        <f>+A81+0.01</f>
        <v>2.0199999999999996</v>
      </c>
      <c r="B87" s="163" t="s">
        <v>36</v>
      </c>
      <c r="C87" s="164"/>
      <c r="D87" s="164"/>
      <c r="E87" s="164"/>
      <c r="F87" s="165"/>
      <c r="G87" s="47"/>
    </row>
    <row r="88" spans="1:7" ht="17.25" thickTop="1" thickBot="1" x14ac:dyDescent="0.3">
      <c r="A88" s="166"/>
      <c r="B88" s="167"/>
      <c r="C88" s="167"/>
      <c r="D88" s="167"/>
      <c r="E88" s="167"/>
      <c r="F88" s="167"/>
      <c r="G88" s="168"/>
    </row>
    <row r="89" spans="1:7" ht="63.75" thickBot="1" x14ac:dyDescent="0.3">
      <c r="A89" s="103">
        <v>2.0299999999999998</v>
      </c>
      <c r="B89" s="104" t="s">
        <v>72</v>
      </c>
      <c r="C89" s="105">
        <f>[1]VOLUMETRÍA!$C$485</f>
        <v>683.71799999999996</v>
      </c>
      <c r="D89" s="106" t="s">
        <v>46</v>
      </c>
      <c r="E89" s="107">
        <v>0</v>
      </c>
      <c r="F89" s="108">
        <f>ROUND(C89*E89,2)</f>
        <v>0</v>
      </c>
      <c r="G89" s="109">
        <f>SUM(F89)</f>
        <v>0</v>
      </c>
    </row>
    <row r="90" spans="1:7" ht="16.5" thickBot="1" x14ac:dyDescent="0.3">
      <c r="A90" s="101"/>
      <c r="B90" s="19"/>
      <c r="C90" s="20"/>
      <c r="D90" s="20"/>
      <c r="E90" s="21"/>
      <c r="F90" s="20"/>
      <c r="G90" s="102"/>
    </row>
    <row r="91" spans="1:7" ht="17.25" thickTop="1" thickBot="1" x14ac:dyDescent="0.3">
      <c r="A91" s="46">
        <v>3</v>
      </c>
      <c r="B91" s="163" t="s">
        <v>73</v>
      </c>
      <c r="C91" s="164"/>
      <c r="D91" s="164"/>
      <c r="E91" s="164"/>
      <c r="F91" s="165"/>
      <c r="G91" s="47"/>
    </row>
    <row r="92" spans="1:7" ht="17.25" thickTop="1" thickBot="1" x14ac:dyDescent="0.3">
      <c r="A92" s="46">
        <f>+A91+0.01</f>
        <v>3.01</v>
      </c>
      <c r="B92" s="163" t="s">
        <v>32</v>
      </c>
      <c r="C92" s="164"/>
      <c r="D92" s="164"/>
      <c r="E92" s="164"/>
      <c r="F92" s="165"/>
      <c r="G92" s="47"/>
    </row>
    <row r="93" spans="1:7" ht="17.25" thickTop="1" thickBot="1" x14ac:dyDescent="0.3">
      <c r="A93" s="166"/>
      <c r="B93" s="167"/>
      <c r="C93" s="167"/>
      <c r="D93" s="167"/>
      <c r="E93" s="167"/>
      <c r="F93" s="167"/>
      <c r="G93" s="168"/>
    </row>
    <row r="94" spans="1:7" ht="15.75" x14ac:dyDescent="0.25">
      <c r="A94" s="48">
        <v>3.02</v>
      </c>
      <c r="B94" s="110" t="s">
        <v>74</v>
      </c>
      <c r="C94" s="111">
        <f>[1]VOLUMETRÍA!$C$525</f>
        <v>528.05999999999995</v>
      </c>
      <c r="D94" s="81" t="s">
        <v>46</v>
      </c>
      <c r="E94" s="112">
        <v>0</v>
      </c>
      <c r="F94" s="113">
        <f>ROUND(C94*E94,2)</f>
        <v>0</v>
      </c>
      <c r="G94" s="175">
        <f>SUM(F94:F97)</f>
        <v>0</v>
      </c>
    </row>
    <row r="95" spans="1:7" ht="15.75" x14ac:dyDescent="0.25">
      <c r="A95" s="54">
        <f>A94+0.01</f>
        <v>3.03</v>
      </c>
      <c r="B95" s="114" t="s">
        <v>75</v>
      </c>
      <c r="C95" s="115">
        <f>[1]VOLUMETRÍA!$E$508</f>
        <v>264.02999999999997</v>
      </c>
      <c r="D95" s="116" t="s">
        <v>65</v>
      </c>
      <c r="E95" s="117">
        <v>0</v>
      </c>
      <c r="F95" s="118">
        <f>ROUND(C95*E95,2)</f>
        <v>0</v>
      </c>
      <c r="G95" s="176"/>
    </row>
    <row r="96" spans="1:7" ht="15.75" x14ac:dyDescent="0.25">
      <c r="A96" s="54">
        <f t="shared" ref="A96:A97" si="18">A95+0.01</f>
        <v>3.0399999999999996</v>
      </c>
      <c r="B96" s="114" t="s">
        <v>76</v>
      </c>
      <c r="C96" s="115">
        <f>[1]VOLUMETRÍA!$C$504</f>
        <v>528.05999999999995</v>
      </c>
      <c r="D96" s="116" t="s">
        <v>46</v>
      </c>
      <c r="E96" s="117">
        <v>0</v>
      </c>
      <c r="F96" s="118">
        <f>ROUND(C96*E96,2)</f>
        <v>0</v>
      </c>
      <c r="G96" s="176"/>
    </row>
    <row r="97" spans="1:7" ht="32.25" thickBot="1" x14ac:dyDescent="0.3">
      <c r="A97" s="65">
        <f t="shared" si="18"/>
        <v>3.0499999999999994</v>
      </c>
      <c r="B97" s="66" t="s">
        <v>30</v>
      </c>
      <c r="C97" s="119">
        <f>[1]VOLUMETRÍA!$B$510</f>
        <v>343.23899999999998</v>
      </c>
      <c r="D97" s="120" t="s">
        <v>66</v>
      </c>
      <c r="E97" s="121">
        <v>0</v>
      </c>
      <c r="F97" s="122">
        <f>ROUND(C97*E97,2)</f>
        <v>0</v>
      </c>
      <c r="G97" s="177"/>
    </row>
    <row r="98" spans="1:7" ht="16.5" thickBot="1" x14ac:dyDescent="0.3">
      <c r="A98" s="101"/>
      <c r="B98" s="19"/>
      <c r="C98" s="20"/>
      <c r="D98" s="20"/>
      <c r="E98" s="21"/>
      <c r="F98" s="20"/>
      <c r="G98" s="102"/>
    </row>
    <row r="99" spans="1:7" ht="17.25" thickTop="1" thickBot="1" x14ac:dyDescent="0.3">
      <c r="A99" s="46">
        <f>+A97+0.01</f>
        <v>3.0599999999999992</v>
      </c>
      <c r="B99" s="163" t="s">
        <v>77</v>
      </c>
      <c r="C99" s="164"/>
      <c r="D99" s="164"/>
      <c r="E99" s="164"/>
      <c r="F99" s="165"/>
      <c r="G99" s="47"/>
    </row>
    <row r="100" spans="1:7" ht="17.25" thickTop="1" thickBot="1" x14ac:dyDescent="0.3">
      <c r="A100" s="166"/>
      <c r="B100" s="167"/>
      <c r="C100" s="167"/>
      <c r="D100" s="167"/>
      <c r="E100" s="167"/>
      <c r="F100" s="167"/>
      <c r="G100" s="168"/>
    </row>
    <row r="101" spans="1:7" ht="47.25" x14ac:dyDescent="0.25">
      <c r="A101" s="48">
        <v>3.07</v>
      </c>
      <c r="B101" s="110" t="s">
        <v>78</v>
      </c>
      <c r="C101" s="111">
        <f>[1]VOLUMETRÍA!$F$514</f>
        <v>132.01499999999999</v>
      </c>
      <c r="D101" s="123" t="s">
        <v>79</v>
      </c>
      <c r="E101" s="52">
        <v>0</v>
      </c>
      <c r="F101" s="97">
        <f>ROUND(C101*E101,2)</f>
        <v>0</v>
      </c>
      <c r="G101" s="172">
        <f>SUM(F101:F102)</f>
        <v>0</v>
      </c>
    </row>
    <row r="102" spans="1:7" ht="48" thickBot="1" x14ac:dyDescent="0.3">
      <c r="A102" s="65">
        <f>+A101+0.01</f>
        <v>3.0799999999999996</v>
      </c>
      <c r="B102" s="66" t="s">
        <v>80</v>
      </c>
      <c r="C102" s="119">
        <f>[1]VOLUMETRÍA!$F$515</f>
        <v>105.61199999999999</v>
      </c>
      <c r="D102" s="120" t="s">
        <v>79</v>
      </c>
      <c r="E102" s="69">
        <v>0</v>
      </c>
      <c r="F102" s="100">
        <f>ROUND(C102*E102,2)</f>
        <v>0</v>
      </c>
      <c r="G102" s="174"/>
    </row>
    <row r="103" spans="1:7" ht="16.5" thickBot="1" x14ac:dyDescent="0.3">
      <c r="A103" s="101"/>
      <c r="B103" s="19"/>
      <c r="C103" s="20"/>
      <c r="D103" s="20"/>
      <c r="E103" s="21"/>
      <c r="F103" s="20"/>
      <c r="G103" s="102"/>
    </row>
    <row r="104" spans="1:7" ht="17.25" thickTop="1" thickBot="1" x14ac:dyDescent="0.3">
      <c r="A104" s="46">
        <f>+A102+0.01</f>
        <v>3.0899999999999994</v>
      </c>
      <c r="B104" s="163" t="s">
        <v>81</v>
      </c>
      <c r="C104" s="164"/>
      <c r="D104" s="164"/>
      <c r="E104" s="164"/>
      <c r="F104" s="165"/>
      <c r="G104" s="47"/>
    </row>
    <row r="105" spans="1:7" ht="17.25" thickTop="1" thickBot="1" x14ac:dyDescent="0.3">
      <c r="A105" s="166"/>
      <c r="B105" s="167"/>
      <c r="C105" s="167"/>
      <c r="D105" s="167"/>
      <c r="E105" s="167"/>
      <c r="F105" s="167"/>
      <c r="G105" s="168"/>
    </row>
    <row r="106" spans="1:7" ht="15.75" x14ac:dyDescent="0.25">
      <c r="A106" s="48">
        <v>3.1</v>
      </c>
      <c r="B106" s="110" t="s">
        <v>82</v>
      </c>
      <c r="C106" s="111">
        <f>[1]VOLUMETRÍA!$C$518</f>
        <v>528.05999999999995</v>
      </c>
      <c r="D106" s="123" t="s">
        <v>46</v>
      </c>
      <c r="E106" s="52">
        <v>0</v>
      </c>
      <c r="F106" s="53">
        <f>ROUND(C106*E106,2)</f>
        <v>0</v>
      </c>
      <c r="G106" s="186">
        <f>SUM(F106:F107)</f>
        <v>0</v>
      </c>
    </row>
    <row r="107" spans="1:7" ht="16.5" thickBot="1" x14ac:dyDescent="0.3">
      <c r="A107" s="65">
        <f>+A106+0.01</f>
        <v>3.11</v>
      </c>
      <c r="B107" s="66" t="s">
        <v>83</v>
      </c>
      <c r="C107" s="119">
        <f>[1]VOLUMETRÍA!$C$519</f>
        <v>528.05999999999995</v>
      </c>
      <c r="D107" s="120" t="s">
        <v>46</v>
      </c>
      <c r="E107" s="69">
        <v>0</v>
      </c>
      <c r="F107" s="70">
        <f>ROUND(C107*E107,2)</f>
        <v>0</v>
      </c>
      <c r="G107" s="187"/>
    </row>
    <row r="108" spans="1:7" ht="16.5" thickBot="1" x14ac:dyDescent="0.3">
      <c r="A108" s="101"/>
      <c r="B108" s="19"/>
      <c r="C108" s="20"/>
      <c r="D108" s="20"/>
      <c r="E108" s="21"/>
      <c r="F108" s="20"/>
      <c r="G108" s="102"/>
    </row>
    <row r="109" spans="1:7" ht="17.25" thickTop="1" thickBot="1" x14ac:dyDescent="0.3">
      <c r="A109" s="46">
        <v>4</v>
      </c>
      <c r="B109" s="163" t="s">
        <v>58</v>
      </c>
      <c r="C109" s="164"/>
      <c r="D109" s="164"/>
      <c r="E109" s="164"/>
      <c r="F109" s="165"/>
      <c r="G109" s="140"/>
    </row>
    <row r="110" spans="1:7" ht="17.25" thickTop="1" thickBot="1" x14ac:dyDescent="0.3">
      <c r="A110" s="166"/>
      <c r="B110" s="167"/>
      <c r="C110" s="167"/>
      <c r="D110" s="167"/>
      <c r="E110" s="167"/>
      <c r="F110" s="167"/>
      <c r="G110" s="168"/>
    </row>
    <row r="111" spans="1:7" ht="31.5" x14ac:dyDescent="0.25">
      <c r="A111" s="124">
        <f>+A109+0.01</f>
        <v>4.01</v>
      </c>
      <c r="B111" s="125" t="s">
        <v>84</v>
      </c>
      <c r="C111" s="126">
        <f>[1]VOLUMETRÍA!$B$532</f>
        <v>4</v>
      </c>
      <c r="D111" s="127" t="s">
        <v>60</v>
      </c>
      <c r="E111" s="128">
        <v>0</v>
      </c>
      <c r="F111" s="53">
        <f>ROUND(C111*E111,2)</f>
        <v>0</v>
      </c>
      <c r="G111" s="186">
        <f>SUM(F111:F112)</f>
        <v>0</v>
      </c>
    </row>
    <row r="112" spans="1:7" ht="16.5" thickBot="1" x14ac:dyDescent="0.3">
      <c r="A112" s="129">
        <f>+A111+0.01</f>
        <v>4.0199999999999996</v>
      </c>
      <c r="B112" s="130" t="s">
        <v>85</v>
      </c>
      <c r="C112" s="131">
        <v>1</v>
      </c>
      <c r="D112" s="132" t="s">
        <v>86</v>
      </c>
      <c r="E112" s="69">
        <v>0</v>
      </c>
      <c r="F112" s="70">
        <f>ROUND(C112*E112,2)</f>
        <v>0</v>
      </c>
      <c r="G112" s="187"/>
    </row>
    <row r="113" spans="1:7" ht="16.5" thickBot="1" x14ac:dyDescent="0.3">
      <c r="A113" s="71"/>
      <c r="B113" s="7"/>
      <c r="C113" s="3"/>
      <c r="D113" s="8"/>
      <c r="E113" s="9"/>
      <c r="F113" s="6"/>
      <c r="G113" s="64"/>
    </row>
    <row r="114" spans="1:7" ht="16.5" thickBot="1" x14ac:dyDescent="0.3">
      <c r="A114" s="188" t="s">
        <v>87</v>
      </c>
      <c r="B114" s="189"/>
      <c r="C114" s="189"/>
      <c r="D114" s="189"/>
      <c r="E114" s="189"/>
      <c r="F114" s="190"/>
      <c r="G114" s="139">
        <f>SUM(G13:G113)</f>
        <v>0</v>
      </c>
    </row>
    <row r="115" spans="1:7" ht="15.75" x14ac:dyDescent="0.25">
      <c r="A115" s="133"/>
      <c r="B115" s="23" t="s">
        <v>88</v>
      </c>
      <c r="C115" s="24"/>
      <c r="D115" s="23"/>
      <c r="E115" s="25"/>
      <c r="F115" s="23"/>
      <c r="G115" s="134"/>
    </row>
    <row r="116" spans="1:7" ht="15.75" x14ac:dyDescent="0.25">
      <c r="A116" s="135" t="s">
        <v>89</v>
      </c>
      <c r="B116" s="26" t="s">
        <v>90</v>
      </c>
      <c r="C116" s="27">
        <v>10</v>
      </c>
      <c r="D116" s="28" t="s">
        <v>91</v>
      </c>
      <c r="E116" s="29"/>
      <c r="F116" s="30"/>
      <c r="G116" s="136">
        <f t="shared" ref="G116:G121" si="19">C116%*$G$114</f>
        <v>0</v>
      </c>
    </row>
    <row r="117" spans="1:7" ht="15.75" x14ac:dyDescent="0.25">
      <c r="A117" s="135" t="s">
        <v>92</v>
      </c>
      <c r="B117" s="26" t="s">
        <v>93</v>
      </c>
      <c r="C117" s="27">
        <v>3</v>
      </c>
      <c r="D117" s="28" t="s">
        <v>91</v>
      </c>
      <c r="E117" s="29"/>
      <c r="F117" s="30"/>
      <c r="G117" s="136">
        <f t="shared" si="19"/>
        <v>0</v>
      </c>
    </row>
    <row r="118" spans="1:7" ht="15.75" x14ac:dyDescent="0.25">
      <c r="A118" s="135" t="s">
        <v>94</v>
      </c>
      <c r="B118" s="26" t="s">
        <v>95</v>
      </c>
      <c r="C118" s="27">
        <v>4.5</v>
      </c>
      <c r="D118" s="28" t="s">
        <v>91</v>
      </c>
      <c r="E118" s="29"/>
      <c r="F118" s="30"/>
      <c r="G118" s="136">
        <f t="shared" si="19"/>
        <v>0</v>
      </c>
    </row>
    <row r="119" spans="1:7" ht="15.75" x14ac:dyDescent="0.25">
      <c r="A119" s="135" t="s">
        <v>96</v>
      </c>
      <c r="B119" s="26" t="s">
        <v>97</v>
      </c>
      <c r="C119" s="27">
        <v>3.5</v>
      </c>
      <c r="D119" s="28" t="s">
        <v>91</v>
      </c>
      <c r="E119" s="29"/>
      <c r="F119" s="30"/>
      <c r="G119" s="136">
        <f>C119%*$G$114</f>
        <v>0</v>
      </c>
    </row>
    <row r="120" spans="1:7" ht="15.75" x14ac:dyDescent="0.25">
      <c r="A120" s="135" t="s">
        <v>98</v>
      </c>
      <c r="B120" s="26" t="s">
        <v>99</v>
      </c>
      <c r="C120" s="27">
        <v>0.1</v>
      </c>
      <c r="D120" s="28" t="s">
        <v>91</v>
      </c>
      <c r="E120" s="29"/>
      <c r="F120" s="30"/>
      <c r="G120" s="136">
        <f t="shared" si="19"/>
        <v>0</v>
      </c>
    </row>
    <row r="121" spans="1:7" ht="15.75" x14ac:dyDescent="0.25">
      <c r="A121" s="135" t="s">
        <v>100</v>
      </c>
      <c r="B121" s="26" t="s">
        <v>101</v>
      </c>
      <c r="C121" s="27">
        <v>1</v>
      </c>
      <c r="D121" s="28" t="s">
        <v>91</v>
      </c>
      <c r="E121" s="29"/>
      <c r="F121" s="30"/>
      <c r="G121" s="136">
        <f t="shared" si="19"/>
        <v>0</v>
      </c>
    </row>
    <row r="122" spans="1:7" ht="15.75" x14ac:dyDescent="0.25">
      <c r="A122" s="135" t="s">
        <v>102</v>
      </c>
      <c r="B122" s="26" t="s">
        <v>103</v>
      </c>
      <c r="C122" s="31">
        <v>18</v>
      </c>
      <c r="D122" s="28" t="s">
        <v>91</v>
      </c>
      <c r="E122" s="29"/>
      <c r="F122" s="30"/>
      <c r="G122" s="136">
        <f>C122%*G116</f>
        <v>0</v>
      </c>
    </row>
    <row r="123" spans="1:7" ht="16.5" thickBot="1" x14ac:dyDescent="0.3">
      <c r="A123" s="135" t="s">
        <v>104</v>
      </c>
      <c r="B123" s="26" t="s">
        <v>105</v>
      </c>
      <c r="C123" s="32">
        <v>1</v>
      </c>
      <c r="D123" s="28" t="s">
        <v>106</v>
      </c>
      <c r="G123" s="136">
        <v>0</v>
      </c>
    </row>
    <row r="124" spans="1:7" ht="16.5" thickBot="1" x14ac:dyDescent="0.3">
      <c r="A124" s="191" t="s">
        <v>107</v>
      </c>
      <c r="B124" s="192"/>
      <c r="C124" s="192"/>
      <c r="D124" s="192"/>
      <c r="E124" s="192"/>
      <c r="F124" s="193"/>
      <c r="G124" s="139">
        <f>SUM(G116:G123)</f>
        <v>0</v>
      </c>
    </row>
    <row r="125" spans="1:7" ht="16.5" thickBot="1" x14ac:dyDescent="0.3">
      <c r="A125" s="137"/>
      <c r="B125" s="33"/>
      <c r="C125" s="34"/>
      <c r="D125" s="33"/>
      <c r="E125" s="35"/>
      <c r="F125" s="33"/>
      <c r="G125" s="138"/>
    </row>
    <row r="126" spans="1:7" ht="16.5" thickBot="1" x14ac:dyDescent="0.3">
      <c r="A126" s="183" t="s">
        <v>108</v>
      </c>
      <c r="B126" s="184"/>
      <c r="C126" s="184"/>
      <c r="D126" s="184"/>
      <c r="E126" s="184"/>
      <c r="F126" s="185"/>
      <c r="G126" s="139">
        <f>+G124+G114</f>
        <v>0</v>
      </c>
    </row>
  </sheetData>
  <mergeCells count="67">
    <mergeCell ref="A126:F126"/>
    <mergeCell ref="B99:F99"/>
    <mergeCell ref="A100:G100"/>
    <mergeCell ref="G101:G102"/>
    <mergeCell ref="B104:F104"/>
    <mergeCell ref="A105:G105"/>
    <mergeCell ref="G106:G107"/>
    <mergeCell ref="B109:F109"/>
    <mergeCell ref="A110:G110"/>
    <mergeCell ref="G111:G112"/>
    <mergeCell ref="A114:F114"/>
    <mergeCell ref="A124:F124"/>
    <mergeCell ref="G94:G97"/>
    <mergeCell ref="A76:G76"/>
    <mergeCell ref="G77:G78"/>
    <mergeCell ref="B80:F80"/>
    <mergeCell ref="B81:F81"/>
    <mergeCell ref="A82:G82"/>
    <mergeCell ref="G83:G85"/>
    <mergeCell ref="B87:F87"/>
    <mergeCell ref="A88:G88"/>
    <mergeCell ref="B91:F91"/>
    <mergeCell ref="B92:F92"/>
    <mergeCell ref="A93:G93"/>
    <mergeCell ref="B75:F75"/>
    <mergeCell ref="B57:F57"/>
    <mergeCell ref="A58:G58"/>
    <mergeCell ref="G59:G60"/>
    <mergeCell ref="B62:F62"/>
    <mergeCell ref="A63:G63"/>
    <mergeCell ref="G64:G65"/>
    <mergeCell ref="A67:G67"/>
    <mergeCell ref="B69:F69"/>
    <mergeCell ref="B70:F70"/>
    <mergeCell ref="A71:G71"/>
    <mergeCell ref="G72:G73"/>
    <mergeCell ref="G51:G55"/>
    <mergeCell ref="B27:F27"/>
    <mergeCell ref="A28:G28"/>
    <mergeCell ref="G29:G32"/>
    <mergeCell ref="B34:F34"/>
    <mergeCell ref="A35:G35"/>
    <mergeCell ref="G36:G42"/>
    <mergeCell ref="B44:F44"/>
    <mergeCell ref="A45:G45"/>
    <mergeCell ref="G46:G47"/>
    <mergeCell ref="B49:F49"/>
    <mergeCell ref="A50:G50"/>
    <mergeCell ref="A25:G25"/>
    <mergeCell ref="A6:B6"/>
    <mergeCell ref="C6:G6"/>
    <mergeCell ref="A7:B7"/>
    <mergeCell ref="C7:G7"/>
    <mergeCell ref="A9:G9"/>
    <mergeCell ref="B11:F11"/>
    <mergeCell ref="A12:G12"/>
    <mergeCell ref="G13:G16"/>
    <mergeCell ref="B18:F18"/>
    <mergeCell ref="A19:G19"/>
    <mergeCell ref="G20:G23"/>
    <mergeCell ref="A5:B5"/>
    <mergeCell ref="C5:G5"/>
    <mergeCell ref="A1:G2"/>
    <mergeCell ref="A3:B3"/>
    <mergeCell ref="C3:G3"/>
    <mergeCell ref="A4:B4"/>
    <mergeCell ref="C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DAVID ARAUJO MENDEZ</dc:creator>
  <cp:lastModifiedBy>jsueromoreno@gmail.com</cp:lastModifiedBy>
  <dcterms:created xsi:type="dcterms:W3CDTF">2026-03-19T14:56:49Z</dcterms:created>
  <dcterms:modified xsi:type="dcterms:W3CDTF">2026-04-11T18:54:49Z</dcterms:modified>
</cp:coreProperties>
</file>